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virtualcomputing.biz\nlrdmfls01\TSH$\rslotboom.VIRTUAL\My Documents\Rolf\"/>
    </mc:Choice>
  </mc:AlternateContent>
  <bookViews>
    <workbookView xWindow="0" yWindow="0" windowWidth="11985" windowHeight="2175" tabRatio="802" firstSheet="4" activeTab="16"/>
  </bookViews>
  <sheets>
    <sheet name="Teams" sheetId="1" r:id="rId1"/>
    <sheet name="Schema" sheetId="22" r:id="rId2"/>
    <sheet name="1-2-3" sheetId="2" r:id="rId3"/>
    <sheet name="4-5-6" sheetId="4" r:id="rId4"/>
    <sheet name="7-8-9" sheetId="5" r:id="rId5"/>
    <sheet name="10-11-12" sheetId="6" r:id="rId6"/>
    <sheet name="B-D" sheetId="7" r:id="rId7"/>
    <sheet name="B-N" sheetId="8" r:id="rId8"/>
    <sheet name="N-D" sheetId="9" r:id="rId9"/>
    <sheet name="Sp N1" sheetId="10" r:id="rId10"/>
    <sheet name="Sp N2" sheetId="11" r:id="rId11"/>
    <sheet name="Sp B1" sheetId="12" r:id="rId12"/>
    <sheet name="Sp B2" sheetId="13" r:id="rId13"/>
    <sheet name="Sp D1" sheetId="14" r:id="rId14"/>
    <sheet name="Sp D2" sheetId="15" r:id="rId15"/>
    <sheet name="Sp tot" sheetId="18" r:id="rId16"/>
    <sheet name="Eindst hor " sheetId="23" r:id="rId17"/>
  </sheets>
  <definedNames>
    <definedName name="_xlnm.Print_Area" localSheetId="5">'10-11-12'!$B$1:$K$54</definedName>
    <definedName name="_xlnm.Print_Area" localSheetId="2">'1-2-3'!$B$1:$K$54</definedName>
    <definedName name="_xlnm.Print_Area" localSheetId="3">'4-5-6'!$B$1:$K$54</definedName>
    <definedName name="_xlnm.Print_Area" localSheetId="4">'7-8-9'!$B$1:$K$59</definedName>
    <definedName name="_xlnm.Print_Area" localSheetId="6">'B-D'!$A$1:$S$33</definedName>
    <definedName name="_xlnm.Print_Area" localSheetId="7">'B-N'!$A$1:$S$33</definedName>
    <definedName name="_xlnm.Print_Area" localSheetId="16">'Eindst hor '!$A$1:$H$49</definedName>
    <definedName name="_xlnm.Print_Area" localSheetId="8">'N-D'!$A$1:$S$33</definedName>
    <definedName name="_xlnm.Print_Area" localSheetId="1">Schema!$A$58:$N$76</definedName>
    <definedName name="_xlnm.Print_Area" localSheetId="11">'Sp B1'!$A$1:$J$55</definedName>
    <definedName name="_xlnm.Print_Area" localSheetId="12">'Sp B2'!$A$1:$J$51</definedName>
    <definedName name="_xlnm.Print_Area" localSheetId="13">'Sp D1'!$A$1:$J$55</definedName>
    <definedName name="_xlnm.Print_Area" localSheetId="14">'Sp D2'!$A$1:$J$51</definedName>
    <definedName name="_xlnm.Print_Area" localSheetId="9">'Sp N1'!$A$1:$J$55</definedName>
    <definedName name="_xlnm.Print_Area" localSheetId="10">'Sp N2'!$A$1:$J$51</definedName>
    <definedName name="_xlnm.Print_Area" localSheetId="15">'Sp tot'!$A$1:$H$40</definedName>
    <definedName name="_xlnm.Print_Area" localSheetId="0">Teams!$A$1:$G$45</definedName>
  </definedNames>
  <calcPr calcId="152511"/>
</workbook>
</file>

<file path=xl/calcChain.xml><?xml version="1.0" encoding="utf-8"?>
<calcChain xmlns="http://schemas.openxmlformats.org/spreadsheetml/2006/main">
  <c r="C46" i="23" l="1"/>
  <c r="C45" i="23"/>
  <c r="C44" i="23"/>
  <c r="C43" i="23"/>
  <c r="C49" i="23" s="1"/>
  <c r="C42" i="23"/>
  <c r="C41" i="23"/>
  <c r="I10" i="5"/>
  <c r="I51" i="4"/>
  <c r="I33" i="2"/>
  <c r="I33" i="6"/>
  <c r="I48" i="6"/>
  <c r="E42" i="22"/>
  <c r="N65" i="22"/>
  <c r="K46" i="22"/>
  <c r="H6" i="22"/>
  <c r="N74" i="22"/>
  <c r="N48" i="22"/>
  <c r="E31" i="22"/>
  <c r="E10" i="22"/>
  <c r="E37" i="22"/>
  <c r="N35" i="22"/>
  <c r="N21" i="22"/>
  <c r="E17" i="22"/>
  <c r="H65" i="22"/>
  <c r="E35" i="22"/>
  <c r="K42" i="22"/>
  <c r="N17" i="22"/>
  <c r="E67" i="22"/>
  <c r="H72" i="22"/>
  <c r="N44" i="22"/>
  <c r="K12" i="22"/>
  <c r="K72" i="22"/>
  <c r="N53" i="22"/>
  <c r="H12" i="22"/>
  <c r="K8" i="22"/>
  <c r="K67" i="22"/>
  <c r="E55" i="22"/>
  <c r="H44" i="22"/>
  <c r="H19" i="22"/>
  <c r="K76" i="22"/>
  <c r="K63" i="22"/>
  <c r="H33" i="22"/>
  <c r="H23" i="22"/>
  <c r="H48" i="22"/>
  <c r="N46" i="22"/>
  <c r="K10" i="22"/>
  <c r="E6" i="22"/>
  <c r="K74" i="22"/>
  <c r="E46" i="22"/>
  <c r="H31" i="22"/>
  <c r="N6" i="22"/>
  <c r="H74" i="22"/>
  <c r="H37" i="22"/>
  <c r="K31" i="22"/>
  <c r="K21" i="22"/>
  <c r="K37" i="22"/>
  <c r="H35" i="22"/>
  <c r="H21" i="22"/>
  <c r="K17" i="22"/>
  <c r="H67" i="22"/>
  <c r="E53" i="22"/>
  <c r="K44" i="22"/>
  <c r="H8" i="22"/>
  <c r="E76" i="22"/>
  <c r="N72" i="22"/>
  <c r="N33" i="22"/>
  <c r="E12" i="22"/>
  <c r="E63" i="22"/>
  <c r="H55" i="22"/>
  <c r="N23" i="22"/>
  <c r="E19" i="22"/>
  <c r="N76" i="22"/>
  <c r="K55" i="22"/>
  <c r="N19" i="22"/>
  <c r="E33" i="22"/>
  <c r="K65" i="22"/>
  <c r="E48" i="22"/>
  <c r="H42" i="22"/>
  <c r="N10" i="22"/>
  <c r="K48" i="22"/>
  <c r="H46" i="22"/>
  <c r="H10" i="22"/>
  <c r="K6" i="22"/>
  <c r="E74" i="22"/>
  <c r="K35" i="22"/>
  <c r="N31" i="22"/>
  <c r="H17" i="22"/>
  <c r="E65" i="22"/>
  <c r="N37" i="22"/>
  <c r="N42" i="22"/>
  <c r="E21" i="22"/>
  <c r="E72" i="22"/>
  <c r="H53" i="22"/>
  <c r="N12" i="22"/>
  <c r="E8" i="22"/>
  <c r="H76" i="22"/>
  <c r="K53" i="22"/>
  <c r="K33" i="22"/>
  <c r="N8" i="22"/>
  <c r="N67" i="22"/>
  <c r="H63" i="22"/>
  <c r="E44" i="22"/>
  <c r="K23" i="22"/>
  <c r="N63" i="22"/>
  <c r="N55" i="22"/>
  <c r="E23" i="22"/>
  <c r="K19" i="22"/>
  <c r="M76" i="22"/>
  <c r="J76" i="22"/>
  <c r="M74" i="22"/>
  <c r="J74" i="22"/>
  <c r="M72" i="22"/>
  <c r="J72" i="22"/>
  <c r="G76" i="22"/>
  <c r="D76" i="22"/>
  <c r="G74" i="22"/>
  <c r="D74" i="22"/>
  <c r="G72" i="22"/>
  <c r="D72" i="22"/>
  <c r="M67" i="22"/>
  <c r="J67" i="22"/>
  <c r="M65" i="22"/>
  <c r="J65" i="22"/>
  <c r="M63" i="22"/>
  <c r="J63" i="22"/>
  <c r="G67" i="22"/>
  <c r="D67" i="22"/>
  <c r="G65" i="22"/>
  <c r="D65" i="22"/>
  <c r="G63" i="22"/>
  <c r="D63" i="22"/>
  <c r="M55" i="22"/>
  <c r="J55" i="22"/>
  <c r="M53" i="22"/>
  <c r="J53" i="22"/>
  <c r="G55" i="22"/>
  <c r="D55" i="22"/>
  <c r="G53" i="22"/>
  <c r="D53" i="22"/>
  <c r="M48" i="22"/>
  <c r="J48" i="22"/>
  <c r="M46" i="22"/>
  <c r="J46" i="22"/>
  <c r="M44" i="22"/>
  <c r="J44" i="22"/>
  <c r="M42" i="22"/>
  <c r="J42" i="22"/>
  <c r="G48" i="22"/>
  <c r="D48" i="22"/>
  <c r="G46" i="22"/>
  <c r="D46" i="22"/>
  <c r="G44" i="22"/>
  <c r="D44" i="22"/>
  <c r="G42" i="22"/>
  <c r="D42" i="22"/>
  <c r="M37" i="22"/>
  <c r="J37" i="22"/>
  <c r="M35" i="22"/>
  <c r="J35" i="22"/>
  <c r="M33" i="22"/>
  <c r="J33" i="22"/>
  <c r="M31" i="22"/>
  <c r="J31" i="22"/>
  <c r="G37" i="22"/>
  <c r="D37" i="22"/>
  <c r="G35" i="22"/>
  <c r="D35" i="22"/>
  <c r="G33" i="22"/>
  <c r="D33" i="22"/>
  <c r="G31" i="22"/>
  <c r="D31" i="22"/>
  <c r="M23" i="22"/>
  <c r="J23" i="22"/>
  <c r="M21" i="22"/>
  <c r="J21" i="22"/>
  <c r="M19" i="22"/>
  <c r="J19" i="22"/>
  <c r="M17" i="22"/>
  <c r="J17" i="22"/>
  <c r="G23" i="22"/>
  <c r="D23" i="22"/>
  <c r="G21" i="22"/>
  <c r="D21" i="22"/>
  <c r="G19" i="22"/>
  <c r="D19" i="22"/>
  <c r="G17" i="22"/>
  <c r="D17" i="22"/>
  <c r="M12" i="22"/>
  <c r="J12" i="22"/>
  <c r="M10" i="22"/>
  <c r="J10" i="22"/>
  <c r="M8" i="22"/>
  <c r="J8" i="22"/>
  <c r="M6" i="22"/>
  <c r="J6" i="22"/>
  <c r="G12" i="22"/>
  <c r="D12" i="22"/>
  <c r="G10" i="22"/>
  <c r="D10" i="22"/>
  <c r="G8" i="22"/>
  <c r="D8" i="22"/>
  <c r="G6" i="22"/>
  <c r="D6" i="22"/>
  <c r="I36" i="11"/>
  <c r="G36" i="11"/>
  <c r="F36" i="11"/>
  <c r="E36" i="11"/>
  <c r="I35" i="11"/>
  <c r="G35" i="11"/>
  <c r="F35" i="11"/>
  <c r="E35" i="11"/>
  <c r="I34" i="11"/>
  <c r="G34" i="11"/>
  <c r="F34" i="11"/>
  <c r="E34" i="11"/>
  <c r="I33" i="11"/>
  <c r="G33" i="11"/>
  <c r="F33" i="11"/>
  <c r="E33" i="11"/>
  <c r="I27" i="11"/>
  <c r="G27" i="11"/>
  <c r="F27" i="11"/>
  <c r="E27" i="11"/>
  <c r="I26" i="11"/>
  <c r="G26" i="11"/>
  <c r="F26" i="11"/>
  <c r="E26" i="11"/>
  <c r="I25" i="11"/>
  <c r="G25" i="11"/>
  <c r="F25" i="11"/>
  <c r="E25" i="11"/>
  <c r="I24" i="11"/>
  <c r="G24" i="11"/>
  <c r="F24" i="11"/>
  <c r="E24" i="11"/>
  <c r="I18" i="11"/>
  <c r="G18" i="11"/>
  <c r="F18" i="11"/>
  <c r="E18" i="11"/>
  <c r="I17" i="11"/>
  <c r="G17" i="11"/>
  <c r="F17" i="11"/>
  <c r="E17" i="11"/>
  <c r="I16" i="11"/>
  <c r="G16" i="11"/>
  <c r="F16" i="11"/>
  <c r="E16" i="11"/>
  <c r="I15" i="11"/>
  <c r="G15" i="11"/>
  <c r="F15" i="11"/>
  <c r="E15" i="11"/>
  <c r="D36" i="11"/>
  <c r="D35" i="11"/>
  <c r="D34" i="11"/>
  <c r="D33" i="11"/>
  <c r="D27" i="11"/>
  <c r="D26" i="11"/>
  <c r="D25" i="11"/>
  <c r="D24" i="11"/>
  <c r="D18" i="11"/>
  <c r="D17" i="11"/>
  <c r="D16" i="11"/>
  <c r="D15" i="11"/>
  <c r="D54" i="14"/>
  <c r="G40" i="18"/>
  <c r="G39" i="18"/>
  <c r="G38" i="18"/>
  <c r="G37" i="18"/>
  <c r="G36" i="18"/>
  <c r="G35" i="18"/>
  <c r="G34" i="18"/>
  <c r="G33" i="18"/>
  <c r="G31" i="18"/>
  <c r="G30" i="18"/>
  <c r="G29" i="18"/>
  <c r="G28" i="18"/>
  <c r="G27" i="18"/>
  <c r="G26" i="18"/>
  <c r="G25" i="18"/>
  <c r="G24" i="18"/>
  <c r="G22" i="18"/>
  <c r="G21" i="18"/>
  <c r="G20" i="18"/>
  <c r="G19" i="18"/>
  <c r="G18" i="18"/>
  <c r="G17" i="18"/>
  <c r="G16" i="18"/>
  <c r="G15" i="18"/>
  <c r="B40" i="18"/>
  <c r="B39" i="18"/>
  <c r="B38" i="18"/>
  <c r="B37" i="18"/>
  <c r="B36" i="18"/>
  <c r="B35" i="18"/>
  <c r="B34" i="18"/>
  <c r="B33" i="18"/>
  <c r="B31" i="18"/>
  <c r="B30" i="18"/>
  <c r="B29" i="18"/>
  <c r="B28" i="18"/>
  <c r="B27" i="18"/>
  <c r="B26" i="18"/>
  <c r="B25" i="18"/>
  <c r="B24" i="18"/>
  <c r="B22" i="18"/>
  <c r="B21" i="18"/>
  <c r="B20" i="18"/>
  <c r="B19" i="18"/>
  <c r="B18" i="18"/>
  <c r="B17" i="18"/>
  <c r="B16" i="18"/>
  <c r="B15" i="18"/>
  <c r="A40" i="18"/>
  <c r="A39" i="18"/>
  <c r="A38" i="18"/>
  <c r="A37" i="18"/>
  <c r="A36" i="18"/>
  <c r="A35" i="18"/>
  <c r="A34" i="18"/>
  <c r="A33" i="18"/>
  <c r="A31" i="18"/>
  <c r="A30" i="18"/>
  <c r="A29" i="18"/>
  <c r="A28" i="18"/>
  <c r="A27" i="18"/>
  <c r="A26" i="18"/>
  <c r="A25" i="18"/>
  <c r="A24" i="18"/>
  <c r="A22" i="18"/>
  <c r="A21" i="18"/>
  <c r="A20" i="18"/>
  <c r="A19" i="18"/>
  <c r="A18" i="18"/>
  <c r="A17" i="18"/>
  <c r="A16" i="18"/>
  <c r="A15" i="18"/>
  <c r="I47" i="15"/>
  <c r="I46" i="15"/>
  <c r="I45" i="15"/>
  <c r="I44" i="15"/>
  <c r="I43" i="15"/>
  <c r="I36" i="15"/>
  <c r="G36" i="15"/>
  <c r="F36" i="15"/>
  <c r="E36" i="15"/>
  <c r="I35" i="15"/>
  <c r="G35" i="15"/>
  <c r="F35" i="15"/>
  <c r="E35" i="15"/>
  <c r="I34" i="15"/>
  <c r="G34" i="15"/>
  <c r="F34" i="15"/>
  <c r="E34" i="15"/>
  <c r="I33" i="15"/>
  <c r="G33" i="15"/>
  <c r="F33" i="15"/>
  <c r="E33" i="15"/>
  <c r="I27" i="15"/>
  <c r="G27" i="15"/>
  <c r="F27" i="15"/>
  <c r="E27" i="15"/>
  <c r="I26" i="15"/>
  <c r="G26" i="15"/>
  <c r="F26" i="15"/>
  <c r="E26" i="15"/>
  <c r="I25" i="15"/>
  <c r="G25" i="15"/>
  <c r="F25" i="15"/>
  <c r="E25" i="15"/>
  <c r="I24" i="15"/>
  <c r="G24" i="15"/>
  <c r="F24" i="15"/>
  <c r="E24" i="15"/>
  <c r="I18" i="15"/>
  <c r="G18" i="15"/>
  <c r="F18" i="15"/>
  <c r="E18" i="15"/>
  <c r="I17" i="15"/>
  <c r="G17" i="15"/>
  <c r="F17" i="15"/>
  <c r="E17" i="15"/>
  <c r="I16" i="15"/>
  <c r="G16" i="15"/>
  <c r="F16" i="15"/>
  <c r="E16" i="15"/>
  <c r="I15" i="15"/>
  <c r="G15" i="15"/>
  <c r="F15" i="15"/>
  <c r="E15" i="15"/>
  <c r="D36" i="15"/>
  <c r="D35" i="15"/>
  <c r="D34" i="15"/>
  <c r="D33" i="15"/>
  <c r="D27" i="15"/>
  <c r="D26" i="15"/>
  <c r="D25" i="15"/>
  <c r="D24" i="15"/>
  <c r="D18" i="15"/>
  <c r="D17" i="15"/>
  <c r="D16" i="15"/>
  <c r="D15" i="15"/>
  <c r="B50" i="15"/>
  <c r="B49" i="15"/>
  <c r="B48" i="15"/>
  <c r="B47" i="15"/>
  <c r="B46" i="15"/>
  <c r="B45" i="15"/>
  <c r="B44" i="15"/>
  <c r="B43" i="15"/>
  <c r="D50" i="15"/>
  <c r="D49" i="15"/>
  <c r="D48" i="15"/>
  <c r="D47" i="15"/>
  <c r="D46" i="15"/>
  <c r="D45" i="15"/>
  <c r="D44" i="15"/>
  <c r="D43" i="15"/>
  <c r="C36" i="15"/>
  <c r="C35" i="15"/>
  <c r="C34" i="15"/>
  <c r="C33" i="15"/>
  <c r="C27" i="15"/>
  <c r="C26" i="15"/>
  <c r="C25" i="15"/>
  <c r="C24" i="15"/>
  <c r="C18" i="15"/>
  <c r="C17" i="15"/>
  <c r="C16" i="15"/>
  <c r="C15" i="15"/>
  <c r="B36" i="15"/>
  <c r="B35" i="15"/>
  <c r="B34" i="15"/>
  <c r="B33" i="15"/>
  <c r="B27" i="15"/>
  <c r="B26" i="15"/>
  <c r="B25" i="15"/>
  <c r="B24" i="15"/>
  <c r="B18" i="15"/>
  <c r="B17" i="15"/>
  <c r="B16" i="15"/>
  <c r="B15" i="15"/>
  <c r="I54" i="14"/>
  <c r="G54" i="14"/>
  <c r="F54" i="14"/>
  <c r="E54" i="14"/>
  <c r="I53" i="14"/>
  <c r="G53" i="14"/>
  <c r="F53" i="14"/>
  <c r="E53" i="14"/>
  <c r="I52" i="14"/>
  <c r="G52" i="14"/>
  <c r="F52" i="14"/>
  <c r="E52" i="14"/>
  <c r="I51" i="14"/>
  <c r="G51" i="14"/>
  <c r="F51" i="14"/>
  <c r="E51" i="14"/>
  <c r="I45" i="14"/>
  <c r="F45" i="14"/>
  <c r="G45" i="14"/>
  <c r="E45" i="14"/>
  <c r="I44" i="14"/>
  <c r="F44" i="14"/>
  <c r="G44" i="14"/>
  <c r="E44" i="14"/>
  <c r="I43" i="14"/>
  <c r="G43" i="14"/>
  <c r="F43" i="14"/>
  <c r="E43" i="14"/>
  <c r="I42" i="14"/>
  <c r="G42" i="14"/>
  <c r="F42" i="14"/>
  <c r="E42" i="14"/>
  <c r="I36" i="14"/>
  <c r="G36" i="14"/>
  <c r="F36" i="14"/>
  <c r="E36" i="14"/>
  <c r="I35" i="14"/>
  <c r="G35" i="14"/>
  <c r="F35" i="14"/>
  <c r="E35" i="14"/>
  <c r="I34" i="14"/>
  <c r="G34" i="14"/>
  <c r="F34" i="14"/>
  <c r="E34" i="14"/>
  <c r="I33" i="14"/>
  <c r="G33" i="14"/>
  <c r="F33" i="14"/>
  <c r="E33" i="14"/>
  <c r="I27" i="14"/>
  <c r="G27" i="14"/>
  <c r="F27" i="14"/>
  <c r="E27" i="14"/>
  <c r="I26" i="14"/>
  <c r="G26" i="14"/>
  <c r="F26" i="14"/>
  <c r="E26" i="14"/>
  <c r="I25" i="14"/>
  <c r="G25" i="14"/>
  <c r="F25" i="14"/>
  <c r="E25" i="14"/>
  <c r="I24" i="14"/>
  <c r="G24" i="14"/>
  <c r="F24" i="14"/>
  <c r="E24" i="14"/>
  <c r="E28" i="14" s="1"/>
  <c r="E44" i="15" s="1"/>
  <c r="I18" i="14"/>
  <c r="G18" i="14"/>
  <c r="F18" i="14"/>
  <c r="E18" i="14"/>
  <c r="I17" i="14"/>
  <c r="G17" i="14"/>
  <c r="F17" i="14"/>
  <c r="E17" i="14"/>
  <c r="I16" i="14"/>
  <c r="G16" i="14"/>
  <c r="F16" i="14"/>
  <c r="E16" i="14"/>
  <c r="I15" i="14"/>
  <c r="G15" i="14"/>
  <c r="F15" i="14"/>
  <c r="E15" i="14"/>
  <c r="D52" i="14"/>
  <c r="D45" i="14"/>
  <c r="D44" i="14"/>
  <c r="D43" i="14"/>
  <c r="D42" i="14"/>
  <c r="D36" i="14"/>
  <c r="D35" i="14"/>
  <c r="D34" i="14"/>
  <c r="D33" i="14"/>
  <c r="D27" i="14"/>
  <c r="D25" i="14"/>
  <c r="D24" i="14"/>
  <c r="D18" i="14"/>
  <c r="D17" i="14"/>
  <c r="D16" i="14"/>
  <c r="D15" i="14"/>
  <c r="C54" i="14"/>
  <c r="C53" i="14"/>
  <c r="C52" i="14"/>
  <c r="C51" i="14"/>
  <c r="C45" i="14"/>
  <c r="C44" i="14"/>
  <c r="C43" i="14"/>
  <c r="C42" i="14"/>
  <c r="C36" i="14"/>
  <c r="C35" i="14"/>
  <c r="C34" i="14"/>
  <c r="C33" i="14"/>
  <c r="C27" i="14"/>
  <c r="C26" i="14"/>
  <c r="C25" i="14"/>
  <c r="C24" i="14"/>
  <c r="C18" i="14"/>
  <c r="C17" i="14"/>
  <c r="C16" i="14"/>
  <c r="C15" i="14"/>
  <c r="B54" i="14"/>
  <c r="B53" i="14"/>
  <c r="B52" i="14"/>
  <c r="B51" i="14"/>
  <c r="B45" i="14"/>
  <c r="B44" i="14"/>
  <c r="B43" i="14"/>
  <c r="B42" i="14"/>
  <c r="B36" i="14"/>
  <c r="B35" i="14"/>
  <c r="B34" i="14"/>
  <c r="B33" i="14"/>
  <c r="B27" i="14"/>
  <c r="B26" i="14"/>
  <c r="B25" i="14"/>
  <c r="B24" i="14"/>
  <c r="B18" i="14"/>
  <c r="B17" i="14"/>
  <c r="B16" i="14"/>
  <c r="B15" i="14"/>
  <c r="I50" i="15"/>
  <c r="I49" i="15"/>
  <c r="I48" i="15"/>
  <c r="D53" i="14"/>
  <c r="D51" i="14"/>
  <c r="D26" i="14"/>
  <c r="I47" i="13"/>
  <c r="I46" i="13"/>
  <c r="I45" i="13"/>
  <c r="I44" i="13"/>
  <c r="I43" i="13"/>
  <c r="I34" i="13"/>
  <c r="I36" i="13"/>
  <c r="G36" i="13"/>
  <c r="F36" i="13"/>
  <c r="E36" i="13"/>
  <c r="I35" i="13"/>
  <c r="G35" i="13"/>
  <c r="F35" i="13"/>
  <c r="E35" i="13"/>
  <c r="G34" i="13"/>
  <c r="F34" i="13"/>
  <c r="E34" i="13"/>
  <c r="I33" i="13"/>
  <c r="G33" i="13"/>
  <c r="F33" i="13"/>
  <c r="E33" i="13"/>
  <c r="I27" i="13"/>
  <c r="G27" i="13"/>
  <c r="F27" i="13"/>
  <c r="E27" i="13"/>
  <c r="I26" i="13"/>
  <c r="G26" i="13"/>
  <c r="F26" i="13"/>
  <c r="E26" i="13"/>
  <c r="I25" i="13"/>
  <c r="G25" i="13"/>
  <c r="F25" i="13"/>
  <c r="E25" i="13"/>
  <c r="I24" i="13"/>
  <c r="G24" i="13"/>
  <c r="F24" i="13"/>
  <c r="E24" i="13"/>
  <c r="I18" i="13"/>
  <c r="G18" i="13"/>
  <c r="F18" i="13"/>
  <c r="E18" i="13"/>
  <c r="I17" i="13"/>
  <c r="G17" i="13"/>
  <c r="F17" i="13"/>
  <c r="E17" i="13"/>
  <c r="I16" i="13"/>
  <c r="G16" i="13"/>
  <c r="F16" i="13"/>
  <c r="E16" i="13"/>
  <c r="I15" i="13"/>
  <c r="G15" i="13"/>
  <c r="F15" i="13"/>
  <c r="E15" i="13"/>
  <c r="D50" i="13"/>
  <c r="D49" i="13"/>
  <c r="D48" i="13"/>
  <c r="D47" i="13"/>
  <c r="D46" i="13"/>
  <c r="D45" i="13"/>
  <c r="D44" i="13"/>
  <c r="D43" i="13"/>
  <c r="B50" i="13"/>
  <c r="B49" i="13"/>
  <c r="B48" i="13"/>
  <c r="B47" i="13"/>
  <c r="B46" i="13"/>
  <c r="B45" i="13"/>
  <c r="B44" i="13"/>
  <c r="B43" i="13"/>
  <c r="D36" i="13"/>
  <c r="D35" i="13"/>
  <c r="D34" i="13"/>
  <c r="D33" i="13"/>
  <c r="D27" i="13"/>
  <c r="D26" i="13"/>
  <c r="D25" i="13"/>
  <c r="D24" i="13"/>
  <c r="D18" i="13"/>
  <c r="D17" i="13"/>
  <c r="D16" i="13"/>
  <c r="D15" i="13"/>
  <c r="C35" i="13"/>
  <c r="C36" i="13"/>
  <c r="C34" i="13"/>
  <c r="C33" i="13"/>
  <c r="C27" i="13"/>
  <c r="C26" i="13"/>
  <c r="C25" i="13"/>
  <c r="C24" i="13"/>
  <c r="C18" i="13"/>
  <c r="C17" i="13"/>
  <c r="C16" i="13"/>
  <c r="C15" i="13"/>
  <c r="B36" i="13"/>
  <c r="B35" i="13"/>
  <c r="B34" i="13"/>
  <c r="B33" i="13"/>
  <c r="B27" i="13"/>
  <c r="B26" i="13"/>
  <c r="B25" i="13"/>
  <c r="B24" i="13"/>
  <c r="B18" i="13"/>
  <c r="B17" i="13"/>
  <c r="B16" i="13"/>
  <c r="B15" i="13"/>
  <c r="I50" i="13"/>
  <c r="I49" i="13"/>
  <c r="I48" i="13"/>
  <c r="I54" i="12"/>
  <c r="G54" i="12"/>
  <c r="F54" i="12"/>
  <c r="E54" i="12"/>
  <c r="I53" i="12"/>
  <c r="G53" i="12"/>
  <c r="F53" i="12"/>
  <c r="E53" i="12"/>
  <c r="I52" i="12"/>
  <c r="G52" i="12"/>
  <c r="F52" i="12"/>
  <c r="E52" i="12"/>
  <c r="I51" i="12"/>
  <c r="G51" i="12"/>
  <c r="F51" i="12"/>
  <c r="F55" i="12" s="1"/>
  <c r="J55" i="12" s="1"/>
  <c r="E51" i="12"/>
  <c r="I45" i="12"/>
  <c r="G45" i="12"/>
  <c r="F45" i="12"/>
  <c r="E45" i="12"/>
  <c r="I44" i="12"/>
  <c r="G44" i="12"/>
  <c r="F44" i="12"/>
  <c r="E44" i="12"/>
  <c r="I43" i="12"/>
  <c r="G43" i="12"/>
  <c r="F43" i="12"/>
  <c r="E43" i="12"/>
  <c r="I42" i="12"/>
  <c r="G42" i="12"/>
  <c r="F42" i="12"/>
  <c r="E42" i="12"/>
  <c r="I43" i="1"/>
  <c r="I30" i="1"/>
  <c r="I17" i="1"/>
  <c r="I36" i="12"/>
  <c r="G36" i="12"/>
  <c r="F36" i="12"/>
  <c r="E36" i="12"/>
  <c r="I35" i="12"/>
  <c r="G35" i="12"/>
  <c r="F35" i="12"/>
  <c r="E35" i="12"/>
  <c r="I34" i="12"/>
  <c r="G34" i="12"/>
  <c r="F34" i="12"/>
  <c r="E34" i="12"/>
  <c r="I33" i="12"/>
  <c r="G33" i="12"/>
  <c r="F33" i="12"/>
  <c r="E33" i="12"/>
  <c r="I27" i="12"/>
  <c r="G27" i="12"/>
  <c r="F27" i="12"/>
  <c r="E27" i="12"/>
  <c r="I26" i="12"/>
  <c r="G26" i="12"/>
  <c r="F26" i="12"/>
  <c r="E26" i="12"/>
  <c r="I25" i="12"/>
  <c r="G25" i="12"/>
  <c r="F25" i="12"/>
  <c r="E25" i="12"/>
  <c r="I24" i="12"/>
  <c r="G24" i="12"/>
  <c r="F24" i="12"/>
  <c r="E24" i="12"/>
  <c r="I18" i="12"/>
  <c r="G18" i="12"/>
  <c r="F18" i="12"/>
  <c r="E18" i="12"/>
  <c r="I17" i="12"/>
  <c r="G17" i="12"/>
  <c r="F17" i="12"/>
  <c r="E17" i="12"/>
  <c r="I16" i="12"/>
  <c r="G16" i="12"/>
  <c r="F16" i="12"/>
  <c r="E16" i="12"/>
  <c r="I15" i="12"/>
  <c r="G15" i="12"/>
  <c r="F15" i="12"/>
  <c r="E15" i="12"/>
  <c r="D53" i="12"/>
  <c r="D52" i="12"/>
  <c r="D51" i="12"/>
  <c r="D45" i="12"/>
  <c r="D44" i="12"/>
  <c r="D43" i="12"/>
  <c r="D42" i="12"/>
  <c r="D36" i="12"/>
  <c r="D35" i="12"/>
  <c r="D34" i="12"/>
  <c r="D33" i="12"/>
  <c r="D27" i="12"/>
  <c r="D26" i="12"/>
  <c r="D25" i="12"/>
  <c r="D24" i="12"/>
  <c r="D18" i="12"/>
  <c r="D17" i="12"/>
  <c r="D16" i="12"/>
  <c r="D15" i="12"/>
  <c r="C54" i="12"/>
  <c r="C53" i="12"/>
  <c r="C52" i="12"/>
  <c r="C51" i="12"/>
  <c r="C45" i="12"/>
  <c r="C44" i="12"/>
  <c r="C43" i="12"/>
  <c r="C42" i="12"/>
  <c r="C36" i="12"/>
  <c r="C35" i="12"/>
  <c r="C34" i="12"/>
  <c r="C33" i="12"/>
  <c r="C27" i="12"/>
  <c r="C26" i="12"/>
  <c r="C25" i="12"/>
  <c r="C24" i="12"/>
  <c r="C18" i="12"/>
  <c r="C17" i="12"/>
  <c r="C16" i="12"/>
  <c r="C15" i="12"/>
  <c r="B54" i="12"/>
  <c r="B53" i="12"/>
  <c r="B52" i="12"/>
  <c r="B51" i="12"/>
  <c r="B45" i="12"/>
  <c r="B44" i="12"/>
  <c r="B43" i="12"/>
  <c r="B42" i="12"/>
  <c r="B36" i="12"/>
  <c r="B35" i="12"/>
  <c r="B34" i="12"/>
  <c r="B33" i="12"/>
  <c r="B27" i="12"/>
  <c r="B26" i="12"/>
  <c r="B25" i="12"/>
  <c r="B24" i="12"/>
  <c r="B18" i="12"/>
  <c r="B17" i="12"/>
  <c r="B16" i="12"/>
  <c r="B15" i="12"/>
  <c r="J54" i="12"/>
  <c r="I50" i="11"/>
  <c r="I49" i="11"/>
  <c r="I48" i="11"/>
  <c r="I47" i="11"/>
  <c r="I46" i="11"/>
  <c r="I45" i="11"/>
  <c r="I44" i="11"/>
  <c r="I43" i="11"/>
  <c r="D50" i="11"/>
  <c r="D49" i="11"/>
  <c r="D48" i="11"/>
  <c r="D47" i="11"/>
  <c r="D46" i="11"/>
  <c r="D45" i="11"/>
  <c r="D44" i="11"/>
  <c r="D43" i="11"/>
  <c r="B50" i="11"/>
  <c r="B49" i="11"/>
  <c r="B48" i="11"/>
  <c r="B46" i="11"/>
  <c r="B45" i="11"/>
  <c r="B44" i="11"/>
  <c r="B43" i="11"/>
  <c r="C36" i="11"/>
  <c r="C35" i="11"/>
  <c r="C34" i="11"/>
  <c r="C33" i="11"/>
  <c r="C27" i="11"/>
  <c r="C26" i="11"/>
  <c r="C25" i="11"/>
  <c r="C24" i="11"/>
  <c r="B36" i="11"/>
  <c r="B35" i="11"/>
  <c r="B34" i="11"/>
  <c r="B33" i="11"/>
  <c r="B27" i="11"/>
  <c r="B26" i="11"/>
  <c r="B25" i="11"/>
  <c r="B24" i="11"/>
  <c r="C18" i="11"/>
  <c r="C17" i="11"/>
  <c r="C16" i="11"/>
  <c r="C15" i="11"/>
  <c r="B17" i="11"/>
  <c r="B18" i="11"/>
  <c r="B16" i="11"/>
  <c r="B15" i="11"/>
  <c r="I54" i="10"/>
  <c r="G54" i="10"/>
  <c r="F54" i="10"/>
  <c r="E54" i="10"/>
  <c r="I53" i="10"/>
  <c r="G53" i="10"/>
  <c r="F53" i="10"/>
  <c r="E53" i="10"/>
  <c r="I52" i="10"/>
  <c r="G52" i="10"/>
  <c r="F52" i="10"/>
  <c r="E52" i="10"/>
  <c r="I51" i="10"/>
  <c r="G51" i="10"/>
  <c r="F51" i="10"/>
  <c r="E51" i="10"/>
  <c r="I45" i="10"/>
  <c r="G45" i="10"/>
  <c r="F45" i="10"/>
  <c r="E45" i="10"/>
  <c r="I44" i="10"/>
  <c r="G44" i="10"/>
  <c r="F44" i="10"/>
  <c r="E44" i="10"/>
  <c r="I43" i="10"/>
  <c r="G43" i="10"/>
  <c r="F43" i="10"/>
  <c r="E43" i="10"/>
  <c r="I42" i="10"/>
  <c r="G42" i="10"/>
  <c r="F42" i="10"/>
  <c r="E42" i="10"/>
  <c r="I36" i="10"/>
  <c r="G36" i="10"/>
  <c r="F36" i="10"/>
  <c r="E36" i="10"/>
  <c r="I35" i="10"/>
  <c r="G35" i="10"/>
  <c r="F35" i="10"/>
  <c r="E35" i="10"/>
  <c r="I34" i="10"/>
  <c r="G34" i="10"/>
  <c r="F34" i="10"/>
  <c r="E34" i="10"/>
  <c r="I33" i="10"/>
  <c r="G33" i="10"/>
  <c r="F33" i="10"/>
  <c r="E33" i="10"/>
  <c r="I27" i="10"/>
  <c r="G27" i="10"/>
  <c r="F27" i="10"/>
  <c r="E27" i="10"/>
  <c r="I26" i="10"/>
  <c r="G26" i="10"/>
  <c r="F26" i="10"/>
  <c r="E26" i="10"/>
  <c r="I25" i="10"/>
  <c r="G25" i="10"/>
  <c r="F25" i="10"/>
  <c r="E25" i="10"/>
  <c r="I24" i="10"/>
  <c r="G24" i="10"/>
  <c r="F24" i="10"/>
  <c r="E24" i="10"/>
  <c r="D36" i="10"/>
  <c r="D35" i="10"/>
  <c r="D34" i="10"/>
  <c r="D33" i="10"/>
  <c r="D54" i="10"/>
  <c r="D53" i="10"/>
  <c r="D52" i="10"/>
  <c r="D51" i="10"/>
  <c r="D45" i="10"/>
  <c r="D44" i="10"/>
  <c r="D43" i="10"/>
  <c r="D42" i="10"/>
  <c r="D27" i="10"/>
  <c r="D26" i="10"/>
  <c r="D25" i="10"/>
  <c r="D24" i="10"/>
  <c r="C54" i="10"/>
  <c r="C53" i="10"/>
  <c r="C52" i="10"/>
  <c r="C51" i="10"/>
  <c r="C45" i="10"/>
  <c r="C44" i="10"/>
  <c r="C43" i="10"/>
  <c r="C42" i="10"/>
  <c r="C36" i="10"/>
  <c r="C35" i="10"/>
  <c r="C34" i="10"/>
  <c r="C33" i="10"/>
  <c r="C27" i="10"/>
  <c r="C26" i="10"/>
  <c r="C25" i="10"/>
  <c r="C24" i="10"/>
  <c r="B51" i="10"/>
  <c r="B45" i="10"/>
  <c r="B44" i="10"/>
  <c r="B43" i="10"/>
  <c r="B42" i="10"/>
  <c r="B36" i="10"/>
  <c r="B35" i="10"/>
  <c r="B34" i="10"/>
  <c r="B33" i="10"/>
  <c r="B27" i="10"/>
  <c r="B26" i="10"/>
  <c r="B25" i="10"/>
  <c r="B24" i="10"/>
  <c r="I18" i="10"/>
  <c r="G18" i="10"/>
  <c r="F18" i="10"/>
  <c r="E18" i="10"/>
  <c r="I17" i="10"/>
  <c r="G17" i="10"/>
  <c r="F17" i="10"/>
  <c r="E17" i="10"/>
  <c r="I16" i="10"/>
  <c r="G16" i="10"/>
  <c r="F16" i="10"/>
  <c r="E16" i="10"/>
  <c r="I15" i="10"/>
  <c r="G15" i="10"/>
  <c r="F15" i="10"/>
  <c r="E15" i="10"/>
  <c r="E19" i="10" s="1"/>
  <c r="E43" i="11" s="1"/>
  <c r="B18" i="10"/>
  <c r="B17" i="10"/>
  <c r="B16" i="10"/>
  <c r="B15" i="10"/>
  <c r="D18" i="10"/>
  <c r="D17" i="10"/>
  <c r="D16" i="10"/>
  <c r="D15" i="10"/>
  <c r="C18" i="10"/>
  <c r="C17" i="10"/>
  <c r="C16" i="10"/>
  <c r="C15" i="10"/>
  <c r="C10" i="4"/>
  <c r="D10" i="4"/>
  <c r="K10" i="4" s="1"/>
  <c r="I10" i="4"/>
  <c r="C11" i="4"/>
  <c r="D11" i="4"/>
  <c r="K11" i="4" s="1"/>
  <c r="I11" i="4"/>
  <c r="C13" i="4"/>
  <c r="D13" i="4"/>
  <c r="K13" i="4" s="1"/>
  <c r="I13" i="4"/>
  <c r="C14" i="4"/>
  <c r="D14" i="4"/>
  <c r="K14" i="4" s="1"/>
  <c r="I14" i="4"/>
  <c r="C16" i="4"/>
  <c r="D16" i="4"/>
  <c r="K16" i="4" s="1"/>
  <c r="I16" i="4"/>
  <c r="C17" i="4"/>
  <c r="D17" i="4"/>
  <c r="K17" i="4" s="1"/>
  <c r="I17" i="4"/>
  <c r="C19" i="4"/>
  <c r="D19" i="4"/>
  <c r="K19" i="4" s="1"/>
  <c r="I19" i="4"/>
  <c r="C20" i="4"/>
  <c r="D20" i="4"/>
  <c r="K20" i="4" s="1"/>
  <c r="I20" i="4"/>
  <c r="C27" i="4"/>
  <c r="D27" i="4"/>
  <c r="K27" i="4" s="1"/>
  <c r="I27" i="4"/>
  <c r="C28" i="4"/>
  <c r="D28" i="4"/>
  <c r="K28" i="4" s="1"/>
  <c r="I28" i="4"/>
  <c r="C30" i="4"/>
  <c r="D30" i="4"/>
  <c r="K30" i="4" s="1"/>
  <c r="I30" i="4"/>
  <c r="C31" i="4"/>
  <c r="D31" i="4"/>
  <c r="K31" i="4" s="1"/>
  <c r="I31" i="4"/>
  <c r="C33" i="4"/>
  <c r="D33" i="4"/>
  <c r="K33" i="4" s="1"/>
  <c r="I33" i="4"/>
  <c r="C34" i="4"/>
  <c r="D34" i="4"/>
  <c r="K34" i="4" s="1"/>
  <c r="I34" i="4"/>
  <c r="C36" i="4"/>
  <c r="D36" i="4"/>
  <c r="K36" i="4" s="1"/>
  <c r="I36" i="4"/>
  <c r="D37" i="4"/>
  <c r="K37" i="4" s="1"/>
  <c r="I37" i="4"/>
  <c r="C44" i="4"/>
  <c r="D44" i="4"/>
  <c r="K44" i="4" s="1"/>
  <c r="I44" i="4"/>
  <c r="C45" i="4"/>
  <c r="D45" i="4"/>
  <c r="K45" i="4" s="1"/>
  <c r="I45" i="4"/>
  <c r="C47" i="4"/>
  <c r="D47" i="4"/>
  <c r="K47" i="4" s="1"/>
  <c r="I47" i="4"/>
  <c r="C48" i="4"/>
  <c r="D48" i="4"/>
  <c r="K48" i="4" s="1"/>
  <c r="I48" i="4"/>
  <c r="C50" i="4"/>
  <c r="D50" i="4"/>
  <c r="K50" i="4" s="1"/>
  <c r="I50" i="4"/>
  <c r="C51" i="4"/>
  <c r="D51" i="4"/>
  <c r="K51" i="4" s="1"/>
  <c r="C53" i="4"/>
  <c r="D53" i="4"/>
  <c r="K53" i="4" s="1"/>
  <c r="I53" i="4"/>
  <c r="C54" i="4"/>
  <c r="D54" i="4"/>
  <c r="K54" i="4" s="1"/>
  <c r="I54" i="4"/>
  <c r="R32" i="9"/>
  <c r="P32" i="9"/>
  <c r="O32" i="9"/>
  <c r="N32" i="9"/>
  <c r="H32" i="9"/>
  <c r="F32" i="9"/>
  <c r="E32" i="9"/>
  <c r="D32" i="9"/>
  <c r="R31" i="9"/>
  <c r="P31" i="9"/>
  <c r="O31" i="9"/>
  <c r="N31" i="9"/>
  <c r="H31" i="9"/>
  <c r="F31" i="9"/>
  <c r="E31" i="9"/>
  <c r="D31" i="9"/>
  <c r="R30" i="9"/>
  <c r="P30" i="9"/>
  <c r="O30" i="9"/>
  <c r="N30" i="9"/>
  <c r="H30" i="9"/>
  <c r="F30" i="9"/>
  <c r="E30" i="9"/>
  <c r="D30" i="9"/>
  <c r="R29" i="9"/>
  <c r="P29" i="9"/>
  <c r="O29" i="9"/>
  <c r="N29" i="9"/>
  <c r="H29" i="9"/>
  <c r="F29" i="9"/>
  <c r="E29" i="9"/>
  <c r="D29" i="9"/>
  <c r="R28" i="9"/>
  <c r="P28" i="9"/>
  <c r="O28" i="9"/>
  <c r="N28" i="9"/>
  <c r="H28" i="9"/>
  <c r="F28" i="9"/>
  <c r="E28" i="9"/>
  <c r="D28" i="9"/>
  <c r="R27" i="9"/>
  <c r="P27" i="9"/>
  <c r="O27" i="9"/>
  <c r="N27" i="9"/>
  <c r="H27" i="9"/>
  <c r="F27" i="9"/>
  <c r="E27" i="9"/>
  <c r="D27" i="9"/>
  <c r="R26" i="9"/>
  <c r="P26" i="9"/>
  <c r="O26" i="9"/>
  <c r="N26" i="9"/>
  <c r="H26" i="9"/>
  <c r="F26" i="9"/>
  <c r="E26" i="9"/>
  <c r="D26" i="9"/>
  <c r="R25" i="9"/>
  <c r="P25" i="9"/>
  <c r="O25" i="9"/>
  <c r="N25" i="9"/>
  <c r="H25" i="9"/>
  <c r="F25" i="9"/>
  <c r="E25" i="9"/>
  <c r="D25" i="9"/>
  <c r="R18" i="9"/>
  <c r="P18" i="9"/>
  <c r="O18" i="9"/>
  <c r="N18" i="9"/>
  <c r="H18" i="9"/>
  <c r="F18" i="9"/>
  <c r="E18" i="9"/>
  <c r="D18" i="9"/>
  <c r="R17" i="9"/>
  <c r="P17" i="9"/>
  <c r="O17" i="9"/>
  <c r="N17" i="9"/>
  <c r="H17" i="9"/>
  <c r="F17" i="9"/>
  <c r="E17" i="9"/>
  <c r="D17" i="9"/>
  <c r="R16" i="9"/>
  <c r="P16" i="9"/>
  <c r="O16" i="9"/>
  <c r="N16" i="9"/>
  <c r="H16" i="9"/>
  <c r="F16" i="9"/>
  <c r="E16" i="9"/>
  <c r="D16" i="9"/>
  <c r="R15" i="9"/>
  <c r="P15" i="9"/>
  <c r="O15" i="9"/>
  <c r="N15" i="9"/>
  <c r="H15" i="9"/>
  <c r="F15" i="9"/>
  <c r="E15" i="9"/>
  <c r="D15" i="9"/>
  <c r="R14" i="9"/>
  <c r="P14" i="9"/>
  <c r="O14" i="9"/>
  <c r="N14" i="9"/>
  <c r="H14" i="9"/>
  <c r="F14" i="9"/>
  <c r="E14" i="9"/>
  <c r="D14" i="9"/>
  <c r="R13" i="9"/>
  <c r="P13" i="9"/>
  <c r="O13" i="9"/>
  <c r="N13" i="9"/>
  <c r="H13" i="9"/>
  <c r="F13" i="9"/>
  <c r="E13" i="9"/>
  <c r="D13" i="9"/>
  <c r="R12" i="9"/>
  <c r="P12" i="9"/>
  <c r="O12" i="9"/>
  <c r="N12" i="9"/>
  <c r="H12" i="9"/>
  <c r="F12" i="9"/>
  <c r="E12" i="9"/>
  <c r="D12" i="9"/>
  <c r="R11" i="9"/>
  <c r="P11" i="9"/>
  <c r="O11" i="9"/>
  <c r="N11" i="9"/>
  <c r="H11" i="9"/>
  <c r="F11" i="9"/>
  <c r="E11" i="9"/>
  <c r="D11" i="9"/>
  <c r="M32" i="9"/>
  <c r="M31" i="9"/>
  <c r="M30" i="9"/>
  <c r="M29" i="9"/>
  <c r="M28" i="9"/>
  <c r="M27" i="9"/>
  <c r="M26" i="9"/>
  <c r="M25" i="9"/>
  <c r="C18" i="9"/>
  <c r="C17" i="9"/>
  <c r="C16" i="9"/>
  <c r="C15" i="9"/>
  <c r="C14" i="9"/>
  <c r="C13" i="9"/>
  <c r="C12" i="9"/>
  <c r="C11" i="9"/>
  <c r="L32" i="9"/>
  <c r="L31" i="9"/>
  <c r="L30" i="9"/>
  <c r="L29" i="9"/>
  <c r="L28" i="9"/>
  <c r="L27" i="9"/>
  <c r="L26" i="9"/>
  <c r="L25" i="9"/>
  <c r="B18" i="9"/>
  <c r="B17" i="9"/>
  <c r="B16" i="9"/>
  <c r="B15" i="9"/>
  <c r="B14" i="9"/>
  <c r="B13" i="9"/>
  <c r="B12" i="9"/>
  <c r="B11" i="9"/>
  <c r="C32" i="9"/>
  <c r="B32" i="9"/>
  <c r="C31" i="9"/>
  <c r="B31" i="9"/>
  <c r="C30" i="9"/>
  <c r="B30" i="9"/>
  <c r="C29" i="9"/>
  <c r="B29" i="9"/>
  <c r="C28" i="9"/>
  <c r="B28" i="9"/>
  <c r="C27" i="9"/>
  <c r="B27" i="9"/>
  <c r="C26" i="9"/>
  <c r="B26" i="9"/>
  <c r="C25" i="9"/>
  <c r="B25" i="9"/>
  <c r="M18" i="9"/>
  <c r="L18" i="9"/>
  <c r="M17" i="9"/>
  <c r="L17" i="9"/>
  <c r="M16" i="9"/>
  <c r="L16" i="9"/>
  <c r="M15" i="9"/>
  <c r="L15" i="9"/>
  <c r="M14" i="9"/>
  <c r="L14" i="9"/>
  <c r="M13" i="9"/>
  <c r="L13" i="9"/>
  <c r="M12" i="9"/>
  <c r="L12" i="9"/>
  <c r="M11" i="9"/>
  <c r="L11" i="9"/>
  <c r="R32" i="8"/>
  <c r="P32" i="8"/>
  <c r="O32" i="8"/>
  <c r="N32" i="8"/>
  <c r="H32" i="8"/>
  <c r="F32" i="8"/>
  <c r="E32" i="8"/>
  <c r="D32" i="8"/>
  <c r="R31" i="8"/>
  <c r="P31" i="8"/>
  <c r="O31" i="8"/>
  <c r="N31" i="8"/>
  <c r="H31" i="8"/>
  <c r="F31" i="8"/>
  <c r="E31" i="8"/>
  <c r="D31" i="8"/>
  <c r="R30" i="8"/>
  <c r="P30" i="8"/>
  <c r="O30" i="8"/>
  <c r="N30" i="8"/>
  <c r="H30" i="8"/>
  <c r="F30" i="8"/>
  <c r="E30" i="8"/>
  <c r="D30" i="8"/>
  <c r="R29" i="8"/>
  <c r="P29" i="8"/>
  <c r="O29" i="8"/>
  <c r="N29" i="8"/>
  <c r="H29" i="8"/>
  <c r="F29" i="8"/>
  <c r="E29" i="8"/>
  <c r="D29" i="8"/>
  <c r="R28" i="8"/>
  <c r="P28" i="8"/>
  <c r="O28" i="8"/>
  <c r="N28" i="8"/>
  <c r="H28" i="8"/>
  <c r="F28" i="8"/>
  <c r="E28" i="8"/>
  <c r="D28" i="8"/>
  <c r="R27" i="8"/>
  <c r="P27" i="8"/>
  <c r="O27" i="8"/>
  <c r="N27" i="8"/>
  <c r="H27" i="8"/>
  <c r="F27" i="8"/>
  <c r="E27" i="8"/>
  <c r="D27" i="8"/>
  <c r="R26" i="8"/>
  <c r="P26" i="8"/>
  <c r="O26" i="8"/>
  <c r="N26" i="8"/>
  <c r="H26" i="8"/>
  <c r="F26" i="8"/>
  <c r="E26" i="8"/>
  <c r="D26" i="8"/>
  <c r="R25" i="8"/>
  <c r="P25" i="8"/>
  <c r="O25" i="8"/>
  <c r="N25" i="8"/>
  <c r="H25" i="8"/>
  <c r="F25" i="8"/>
  <c r="E25" i="8"/>
  <c r="D25" i="8"/>
  <c r="C32" i="8"/>
  <c r="C31" i="8"/>
  <c r="C30" i="8"/>
  <c r="C29" i="8"/>
  <c r="C28" i="8"/>
  <c r="C27" i="8"/>
  <c r="C26" i="8"/>
  <c r="I26" i="8" s="1"/>
  <c r="C25" i="8"/>
  <c r="M18" i="8"/>
  <c r="M17" i="8"/>
  <c r="M16" i="8"/>
  <c r="M15" i="8"/>
  <c r="M14" i="8"/>
  <c r="M13" i="8"/>
  <c r="M12" i="8"/>
  <c r="M11" i="8"/>
  <c r="B32" i="8"/>
  <c r="B31" i="8"/>
  <c r="B30" i="8"/>
  <c r="B29" i="8"/>
  <c r="B28" i="8"/>
  <c r="B27" i="8"/>
  <c r="B26" i="8"/>
  <c r="B25" i="8"/>
  <c r="R18" i="8"/>
  <c r="P18" i="8"/>
  <c r="O18" i="8"/>
  <c r="N18" i="8"/>
  <c r="H18" i="8"/>
  <c r="F18" i="8"/>
  <c r="E18" i="8"/>
  <c r="D18" i="8"/>
  <c r="R17" i="8"/>
  <c r="P17" i="8"/>
  <c r="O17" i="8"/>
  <c r="N17" i="8"/>
  <c r="H17" i="8"/>
  <c r="F17" i="8"/>
  <c r="E17" i="8"/>
  <c r="D17" i="8"/>
  <c r="R16" i="8"/>
  <c r="P16" i="8"/>
  <c r="O16" i="8"/>
  <c r="N16" i="8"/>
  <c r="H16" i="8"/>
  <c r="F16" i="8"/>
  <c r="E16" i="8"/>
  <c r="D16" i="8"/>
  <c r="P15" i="8"/>
  <c r="R15" i="8"/>
  <c r="O15" i="8"/>
  <c r="N15" i="8"/>
  <c r="H15" i="8"/>
  <c r="F15" i="8"/>
  <c r="E15" i="8"/>
  <c r="D15" i="8"/>
  <c r="R14" i="8"/>
  <c r="P14" i="8"/>
  <c r="O14" i="8"/>
  <c r="N14" i="8"/>
  <c r="H14" i="8"/>
  <c r="F14" i="8"/>
  <c r="E14" i="8"/>
  <c r="D14" i="8"/>
  <c r="R13" i="8"/>
  <c r="P13" i="8"/>
  <c r="O13" i="8"/>
  <c r="N13" i="8"/>
  <c r="H13" i="8"/>
  <c r="F13" i="8"/>
  <c r="E13" i="8"/>
  <c r="D13" i="8"/>
  <c r="R12" i="8"/>
  <c r="P12" i="8"/>
  <c r="O12" i="8"/>
  <c r="N12" i="8"/>
  <c r="H12" i="8"/>
  <c r="F12" i="8"/>
  <c r="E12" i="8"/>
  <c r="D12" i="8"/>
  <c r="R11" i="8"/>
  <c r="P11" i="8"/>
  <c r="O11" i="8"/>
  <c r="N11" i="8"/>
  <c r="L18" i="8"/>
  <c r="L17" i="8"/>
  <c r="L16" i="8"/>
  <c r="L15" i="8"/>
  <c r="L14" i="8"/>
  <c r="L13" i="8"/>
  <c r="L12" i="8"/>
  <c r="L11" i="8"/>
  <c r="B11" i="8"/>
  <c r="H11" i="8"/>
  <c r="F11" i="8"/>
  <c r="E11" i="8"/>
  <c r="D11" i="8"/>
  <c r="P33" i="8"/>
  <c r="M32" i="8"/>
  <c r="L32" i="8"/>
  <c r="M31" i="8"/>
  <c r="L31" i="8"/>
  <c r="M30" i="8"/>
  <c r="L30" i="8"/>
  <c r="M29" i="8"/>
  <c r="L29" i="8"/>
  <c r="M28" i="8"/>
  <c r="L28" i="8"/>
  <c r="M27" i="8"/>
  <c r="L27" i="8"/>
  <c r="M26" i="8"/>
  <c r="L26" i="8"/>
  <c r="M25" i="8"/>
  <c r="L25" i="8"/>
  <c r="C18" i="8"/>
  <c r="B18" i="8"/>
  <c r="C17" i="8"/>
  <c r="B17" i="8"/>
  <c r="C16" i="8"/>
  <c r="B16" i="8"/>
  <c r="C15" i="8"/>
  <c r="B15" i="8"/>
  <c r="C14" i="8"/>
  <c r="B14" i="8"/>
  <c r="C13" i="8"/>
  <c r="B13" i="8"/>
  <c r="C12" i="8"/>
  <c r="B12" i="8"/>
  <c r="C11" i="8"/>
  <c r="R32" i="7"/>
  <c r="P32" i="7"/>
  <c r="O32" i="7"/>
  <c r="N32" i="7"/>
  <c r="H32" i="7"/>
  <c r="F32" i="7"/>
  <c r="E32" i="7"/>
  <c r="D32" i="7"/>
  <c r="R31" i="7"/>
  <c r="P31" i="7"/>
  <c r="O31" i="7"/>
  <c r="N31" i="7"/>
  <c r="H31" i="7"/>
  <c r="F31" i="7"/>
  <c r="E31" i="7"/>
  <c r="D31" i="7"/>
  <c r="R30" i="7"/>
  <c r="P30" i="7"/>
  <c r="O30" i="7"/>
  <c r="N30" i="7"/>
  <c r="H30" i="7"/>
  <c r="F30" i="7"/>
  <c r="E30" i="7"/>
  <c r="D30" i="7"/>
  <c r="R29" i="7"/>
  <c r="P29" i="7"/>
  <c r="O29" i="7"/>
  <c r="N29" i="7"/>
  <c r="H29" i="7"/>
  <c r="F29" i="7"/>
  <c r="E29" i="7"/>
  <c r="D29" i="7"/>
  <c r="R28" i="7"/>
  <c r="P28" i="7"/>
  <c r="O28" i="7"/>
  <c r="N28" i="7"/>
  <c r="H28" i="7"/>
  <c r="F28" i="7"/>
  <c r="E28" i="7"/>
  <c r="D28" i="7"/>
  <c r="R27" i="7"/>
  <c r="P27" i="7"/>
  <c r="O27" i="7"/>
  <c r="N27" i="7"/>
  <c r="H27" i="7"/>
  <c r="F27" i="7"/>
  <c r="E27" i="7"/>
  <c r="D27" i="7"/>
  <c r="R26" i="7"/>
  <c r="P26" i="7"/>
  <c r="O26" i="7"/>
  <c r="N26" i="7"/>
  <c r="H26" i="7"/>
  <c r="F26" i="7"/>
  <c r="E26" i="7"/>
  <c r="D26" i="7"/>
  <c r="R25" i="7"/>
  <c r="P25" i="7"/>
  <c r="O25" i="7"/>
  <c r="N25" i="7"/>
  <c r="H25" i="7"/>
  <c r="F25" i="7"/>
  <c r="E25" i="7"/>
  <c r="D25" i="7"/>
  <c r="R18" i="7"/>
  <c r="P18" i="7"/>
  <c r="O18" i="7"/>
  <c r="N18" i="7"/>
  <c r="H18" i="7"/>
  <c r="F18" i="7"/>
  <c r="E18" i="7"/>
  <c r="D18" i="7"/>
  <c r="R17" i="7"/>
  <c r="P17" i="7"/>
  <c r="O17" i="7"/>
  <c r="N17" i="7"/>
  <c r="H17" i="7"/>
  <c r="F17" i="7"/>
  <c r="E17" i="7"/>
  <c r="D17" i="7"/>
  <c r="R16" i="7"/>
  <c r="P16" i="7"/>
  <c r="O16" i="7"/>
  <c r="N16" i="7"/>
  <c r="H16" i="7"/>
  <c r="F16" i="7"/>
  <c r="E16" i="7"/>
  <c r="D16" i="7"/>
  <c r="R15" i="7"/>
  <c r="P15" i="7"/>
  <c r="O15" i="7"/>
  <c r="N15" i="7"/>
  <c r="H15" i="7"/>
  <c r="F15" i="7"/>
  <c r="E15" i="7"/>
  <c r="D15" i="7"/>
  <c r="R14" i="7"/>
  <c r="P14" i="7"/>
  <c r="O14" i="7"/>
  <c r="N14" i="7"/>
  <c r="H14" i="7"/>
  <c r="F14" i="7"/>
  <c r="E14" i="7"/>
  <c r="D14" i="7"/>
  <c r="R13" i="7"/>
  <c r="P13" i="7"/>
  <c r="O13" i="7"/>
  <c r="N13" i="7"/>
  <c r="H13" i="7"/>
  <c r="F13" i="7"/>
  <c r="E13" i="7"/>
  <c r="D13" i="7"/>
  <c r="R12" i="7"/>
  <c r="P12" i="7"/>
  <c r="O12" i="7"/>
  <c r="N12" i="7"/>
  <c r="H12" i="7"/>
  <c r="F12" i="7"/>
  <c r="E12" i="7"/>
  <c r="D12" i="7"/>
  <c r="R11" i="7"/>
  <c r="P11" i="7"/>
  <c r="O11" i="7"/>
  <c r="N11" i="7"/>
  <c r="H11" i="7"/>
  <c r="F11" i="7"/>
  <c r="E11" i="7"/>
  <c r="D11" i="7"/>
  <c r="M32" i="7"/>
  <c r="M31" i="7"/>
  <c r="M30" i="7"/>
  <c r="M29" i="7"/>
  <c r="M28" i="7"/>
  <c r="M27" i="7"/>
  <c r="M26" i="7"/>
  <c r="S26" i="7" s="1"/>
  <c r="M25" i="7"/>
  <c r="L32" i="7"/>
  <c r="L31" i="7"/>
  <c r="L30" i="7"/>
  <c r="L29" i="7"/>
  <c r="L28" i="7"/>
  <c r="L27" i="7"/>
  <c r="L26" i="7"/>
  <c r="L25" i="7"/>
  <c r="C32" i="7"/>
  <c r="C31" i="7"/>
  <c r="C30" i="7"/>
  <c r="C29" i="7"/>
  <c r="C28" i="7"/>
  <c r="C27" i="7"/>
  <c r="C26" i="7"/>
  <c r="C25" i="7"/>
  <c r="B32" i="7"/>
  <c r="B31" i="7"/>
  <c r="B30" i="7"/>
  <c r="B29" i="7"/>
  <c r="B28" i="7"/>
  <c r="B27" i="7"/>
  <c r="B26" i="7"/>
  <c r="B25" i="7"/>
  <c r="M18" i="7"/>
  <c r="M17" i="7"/>
  <c r="M16" i="7"/>
  <c r="M15" i="7"/>
  <c r="M14" i="7"/>
  <c r="M13" i="7"/>
  <c r="M12" i="7"/>
  <c r="M11" i="7"/>
  <c r="L18" i="7"/>
  <c r="L17" i="7"/>
  <c r="L16" i="7"/>
  <c r="L15" i="7"/>
  <c r="L14" i="7"/>
  <c r="L13" i="7"/>
  <c r="L12" i="7"/>
  <c r="L11" i="7"/>
  <c r="C18" i="7"/>
  <c r="C17" i="7"/>
  <c r="C16" i="7"/>
  <c r="C15" i="7"/>
  <c r="C14" i="7"/>
  <c r="C13" i="7"/>
  <c r="C12" i="7"/>
  <c r="C11" i="7"/>
  <c r="B18" i="7"/>
  <c r="B17" i="7"/>
  <c r="B16" i="7"/>
  <c r="B15" i="7"/>
  <c r="B14" i="7"/>
  <c r="B13" i="7"/>
  <c r="B12" i="7"/>
  <c r="B11" i="7"/>
  <c r="D54" i="6"/>
  <c r="K54" i="6" s="1"/>
  <c r="D53" i="6"/>
  <c r="K53" i="6" s="1"/>
  <c r="D51" i="6"/>
  <c r="K51" i="6" s="1"/>
  <c r="D50" i="6"/>
  <c r="K50" i="6" s="1"/>
  <c r="D48" i="6"/>
  <c r="K48" i="6" s="1"/>
  <c r="D47" i="6"/>
  <c r="K47" i="6" s="1"/>
  <c r="D45" i="6"/>
  <c r="K45" i="6" s="1"/>
  <c r="D44" i="6"/>
  <c r="K44" i="6" s="1"/>
  <c r="C54" i="6"/>
  <c r="C53" i="6"/>
  <c r="C51" i="6"/>
  <c r="C50" i="6"/>
  <c r="C48" i="6"/>
  <c r="C47" i="6"/>
  <c r="C45" i="6"/>
  <c r="C44" i="6"/>
  <c r="D37" i="6"/>
  <c r="K37" i="6" s="1"/>
  <c r="D36" i="6"/>
  <c r="K36" i="6" s="1"/>
  <c r="D34" i="6"/>
  <c r="K34" i="6" s="1"/>
  <c r="D33" i="6"/>
  <c r="K33" i="6" s="1"/>
  <c r="D31" i="6"/>
  <c r="K31" i="6" s="1"/>
  <c r="D30" i="6"/>
  <c r="K30" i="6" s="1"/>
  <c r="D28" i="6"/>
  <c r="K28" i="6" s="1"/>
  <c r="D27" i="6"/>
  <c r="K27" i="6" s="1"/>
  <c r="C37" i="6"/>
  <c r="C36" i="6"/>
  <c r="C34" i="6"/>
  <c r="C33" i="6"/>
  <c r="C31" i="6"/>
  <c r="C30" i="6"/>
  <c r="C28" i="6"/>
  <c r="D20" i="6"/>
  <c r="K20" i="6" s="1"/>
  <c r="D19" i="6"/>
  <c r="K19" i="6" s="1"/>
  <c r="D17" i="6"/>
  <c r="K17" i="6" s="1"/>
  <c r="D16" i="6"/>
  <c r="K16" i="6" s="1"/>
  <c r="D14" i="6"/>
  <c r="K14" i="6" s="1"/>
  <c r="D13" i="6"/>
  <c r="K13" i="6" s="1"/>
  <c r="D11" i="6"/>
  <c r="K11" i="6" s="1"/>
  <c r="D10" i="6"/>
  <c r="K10" i="6" s="1"/>
  <c r="C20" i="6"/>
  <c r="C19" i="6"/>
  <c r="C17" i="6"/>
  <c r="C16" i="6"/>
  <c r="C14" i="6"/>
  <c r="C13" i="6"/>
  <c r="C11" i="6"/>
  <c r="C10" i="6"/>
  <c r="I54" i="6"/>
  <c r="I53" i="6"/>
  <c r="I51" i="6"/>
  <c r="I50" i="6"/>
  <c r="I47" i="6"/>
  <c r="I45" i="6"/>
  <c r="I44" i="6"/>
  <c r="I37" i="6"/>
  <c r="I36" i="6"/>
  <c r="I34" i="6"/>
  <c r="I31" i="6"/>
  <c r="I30" i="6"/>
  <c r="I28" i="6"/>
  <c r="I27" i="6"/>
  <c r="I20" i="6"/>
  <c r="I19" i="6"/>
  <c r="I17" i="6"/>
  <c r="I16" i="6"/>
  <c r="I14" i="6"/>
  <c r="I13" i="6"/>
  <c r="I11" i="6"/>
  <c r="I10" i="6"/>
  <c r="D59" i="5"/>
  <c r="K59" i="5" s="1"/>
  <c r="D58" i="5"/>
  <c r="K58" i="5" s="1"/>
  <c r="D56" i="5"/>
  <c r="K56" i="5" s="1"/>
  <c r="D55" i="5"/>
  <c r="K55" i="5" s="1"/>
  <c r="D53" i="5"/>
  <c r="K53" i="5" s="1"/>
  <c r="D52" i="5"/>
  <c r="K52" i="5" s="1"/>
  <c r="D50" i="5"/>
  <c r="K50" i="5" s="1"/>
  <c r="D49" i="5"/>
  <c r="K49" i="5" s="1"/>
  <c r="C59" i="5"/>
  <c r="C58" i="5"/>
  <c r="C56" i="5"/>
  <c r="C55" i="5"/>
  <c r="C52" i="5"/>
  <c r="C50" i="5"/>
  <c r="C49" i="5"/>
  <c r="D27" i="5"/>
  <c r="K27" i="5" s="1"/>
  <c r="D42" i="5"/>
  <c r="K42" i="5" s="1"/>
  <c r="D41" i="5"/>
  <c r="K41" i="5" s="1"/>
  <c r="D39" i="5"/>
  <c r="K39" i="5" s="1"/>
  <c r="D38" i="5"/>
  <c r="K38" i="5" s="1"/>
  <c r="D31" i="5"/>
  <c r="K31" i="5" s="1"/>
  <c r="D30" i="5"/>
  <c r="K30" i="5" s="1"/>
  <c r="D28" i="5"/>
  <c r="K28" i="5" s="1"/>
  <c r="C42" i="5"/>
  <c r="C41" i="5"/>
  <c r="C39" i="5"/>
  <c r="C38" i="5"/>
  <c r="C31" i="5"/>
  <c r="C30" i="5"/>
  <c r="C28" i="5"/>
  <c r="C27" i="5"/>
  <c r="D20" i="5"/>
  <c r="K20" i="5" s="1"/>
  <c r="D19" i="5"/>
  <c r="K19" i="5" s="1"/>
  <c r="D17" i="5"/>
  <c r="K17" i="5" s="1"/>
  <c r="D16" i="5"/>
  <c r="K16" i="5" s="1"/>
  <c r="D14" i="5"/>
  <c r="K14" i="5" s="1"/>
  <c r="D13" i="5"/>
  <c r="K13" i="5" s="1"/>
  <c r="D11" i="5"/>
  <c r="K11" i="5" s="1"/>
  <c r="D10" i="5"/>
  <c r="K10" i="5" s="1"/>
  <c r="C20" i="5"/>
  <c r="C19" i="5"/>
  <c r="C17" i="5"/>
  <c r="C16" i="5"/>
  <c r="C14" i="5"/>
  <c r="C13" i="5"/>
  <c r="C11" i="5"/>
  <c r="C10" i="5"/>
  <c r="I59" i="5"/>
  <c r="I58" i="5"/>
  <c r="I56" i="5"/>
  <c r="I55" i="5"/>
  <c r="I53" i="5"/>
  <c r="I52" i="5"/>
  <c r="I50" i="5"/>
  <c r="I49" i="5"/>
  <c r="I42" i="5"/>
  <c r="I41" i="5"/>
  <c r="I39" i="5"/>
  <c r="I38" i="5"/>
  <c r="I31" i="5"/>
  <c r="I30" i="5"/>
  <c r="I28" i="5"/>
  <c r="I27" i="5"/>
  <c r="I20" i="5"/>
  <c r="I19" i="5"/>
  <c r="I17" i="5"/>
  <c r="I16" i="5"/>
  <c r="I14" i="5"/>
  <c r="I13" i="5"/>
  <c r="I11" i="5"/>
  <c r="D54" i="2"/>
  <c r="K54" i="2" s="1"/>
  <c r="D53" i="2"/>
  <c r="K53" i="2" s="1"/>
  <c r="D51" i="2"/>
  <c r="K51" i="2" s="1"/>
  <c r="D50" i="2"/>
  <c r="K50" i="2" s="1"/>
  <c r="D48" i="2"/>
  <c r="K48" i="2" s="1"/>
  <c r="D47" i="2"/>
  <c r="K47" i="2" s="1"/>
  <c r="D45" i="2"/>
  <c r="K45" i="2" s="1"/>
  <c r="D44" i="2"/>
  <c r="K44" i="2" s="1"/>
  <c r="C54" i="2"/>
  <c r="C53" i="2"/>
  <c r="C51" i="2"/>
  <c r="C48" i="2"/>
  <c r="C47" i="2"/>
  <c r="C45" i="2"/>
  <c r="C44" i="2"/>
  <c r="I54" i="2"/>
  <c r="I53" i="2"/>
  <c r="I51" i="2"/>
  <c r="I50" i="2"/>
  <c r="I48" i="2"/>
  <c r="I47" i="2"/>
  <c r="I45" i="2"/>
  <c r="I44" i="2"/>
  <c r="D37" i="2"/>
  <c r="K37" i="2" s="1"/>
  <c r="D36" i="2"/>
  <c r="K36" i="2" s="1"/>
  <c r="D34" i="2"/>
  <c r="K34" i="2" s="1"/>
  <c r="D33" i="2"/>
  <c r="K33" i="2" s="1"/>
  <c r="D31" i="2"/>
  <c r="K31" i="2" s="1"/>
  <c r="D30" i="2"/>
  <c r="K30" i="2" s="1"/>
  <c r="D28" i="2"/>
  <c r="K28" i="2" s="1"/>
  <c r="D27" i="2"/>
  <c r="K27" i="2" s="1"/>
  <c r="C37" i="2"/>
  <c r="C36" i="2"/>
  <c r="C34" i="2"/>
  <c r="C33" i="2"/>
  <c r="C31" i="2"/>
  <c r="C30" i="2"/>
  <c r="C28" i="2"/>
  <c r="C27" i="2"/>
  <c r="I37" i="2"/>
  <c r="I36" i="2"/>
  <c r="I34" i="2"/>
  <c r="I31" i="2"/>
  <c r="I30" i="2"/>
  <c r="I28" i="2"/>
  <c r="I27" i="2"/>
  <c r="I20" i="2"/>
  <c r="I19" i="2"/>
  <c r="I17" i="2"/>
  <c r="I16" i="2"/>
  <c r="I14" i="2"/>
  <c r="I13" i="2"/>
  <c r="I11" i="2"/>
  <c r="I10" i="2"/>
  <c r="D20" i="2"/>
  <c r="K20" i="2" s="1"/>
  <c r="D19" i="2"/>
  <c r="K19" i="2" s="1"/>
  <c r="D17" i="2"/>
  <c r="K17" i="2" s="1"/>
  <c r="D16" i="2"/>
  <c r="K16" i="2" s="1"/>
  <c r="D14" i="2"/>
  <c r="K14" i="2" s="1"/>
  <c r="D13" i="2"/>
  <c r="K13" i="2" s="1"/>
  <c r="D11" i="2"/>
  <c r="K11" i="2" s="1"/>
  <c r="D10" i="2"/>
  <c r="K10" i="2" s="1"/>
  <c r="C20" i="2"/>
  <c r="C19" i="2"/>
  <c r="C17" i="2"/>
  <c r="C16" i="2"/>
  <c r="C14" i="2"/>
  <c r="C13" i="2"/>
  <c r="C11" i="2"/>
  <c r="C10" i="2"/>
  <c r="C47" i="23" l="1"/>
  <c r="C48" i="23"/>
  <c r="H35" i="14"/>
  <c r="E33" i="23"/>
  <c r="N19" i="9"/>
  <c r="H34" i="15"/>
  <c r="H27" i="13"/>
  <c r="H18" i="13"/>
  <c r="H27" i="15"/>
  <c r="H45" i="14"/>
  <c r="H26" i="14"/>
  <c r="O33" i="8"/>
  <c r="Q31" i="8"/>
  <c r="H44" i="12"/>
  <c r="D33" i="9"/>
  <c r="S31" i="8"/>
  <c r="H34" i="12"/>
  <c r="H34" i="11"/>
  <c r="J44" i="14"/>
  <c r="I18" i="9"/>
  <c r="H35" i="13"/>
  <c r="G26" i="8"/>
  <c r="Q26" i="9"/>
  <c r="Q31" i="9"/>
  <c r="H17" i="12"/>
  <c r="J52" i="14"/>
  <c r="S27" i="8"/>
  <c r="J44" i="12"/>
  <c r="S28" i="7"/>
  <c r="I32" i="8"/>
  <c r="J27" i="11"/>
  <c r="J18" i="11"/>
  <c r="H16" i="12"/>
  <c r="H33" i="15"/>
  <c r="Q18" i="7"/>
  <c r="E37" i="14"/>
  <c r="C35" i="18" s="1"/>
  <c r="D28" i="18"/>
  <c r="H28" i="18" s="1"/>
  <c r="H52" i="12"/>
  <c r="I27" i="8"/>
  <c r="H27" i="14"/>
  <c r="S30" i="8"/>
  <c r="G30" i="8"/>
  <c r="G30" i="7"/>
  <c r="J17" i="12"/>
  <c r="H25" i="12"/>
  <c r="H33" i="12"/>
  <c r="H34" i="14"/>
  <c r="C15" i="18"/>
  <c r="C34" i="18"/>
  <c r="F47" i="13"/>
  <c r="J47" i="13" s="1"/>
  <c r="S17" i="7"/>
  <c r="S18" i="7"/>
  <c r="I31" i="7"/>
  <c r="J33" i="14"/>
  <c r="I12" i="7"/>
  <c r="J36" i="12"/>
  <c r="C27" i="6"/>
  <c r="B54" i="10"/>
  <c r="C37" i="4"/>
  <c r="B53" i="10"/>
  <c r="D54" i="12"/>
  <c r="C50" i="2"/>
  <c r="C53" i="5"/>
  <c r="B52" i="10"/>
  <c r="B47" i="11"/>
  <c r="N33" i="8"/>
  <c r="E19" i="13"/>
  <c r="G37" i="15"/>
  <c r="H36" i="15"/>
  <c r="G32" i="9"/>
  <c r="H35" i="15"/>
  <c r="E37" i="15"/>
  <c r="H26" i="15"/>
  <c r="H25" i="15"/>
  <c r="H24" i="15"/>
  <c r="G28" i="15"/>
  <c r="E28" i="15"/>
  <c r="E19" i="15"/>
  <c r="H18" i="15"/>
  <c r="H17" i="15"/>
  <c r="G19" i="15"/>
  <c r="H15" i="15"/>
  <c r="F19" i="15"/>
  <c r="J35" i="15"/>
  <c r="J34" i="15"/>
  <c r="J27" i="15"/>
  <c r="J26" i="15"/>
  <c r="J18" i="15"/>
  <c r="J15" i="15"/>
  <c r="H54" i="14"/>
  <c r="G29" i="9"/>
  <c r="F55" i="14"/>
  <c r="G55" i="14"/>
  <c r="H53" i="14"/>
  <c r="J53" i="14"/>
  <c r="E55" i="14"/>
  <c r="G28" i="9"/>
  <c r="H43" i="14"/>
  <c r="H42" i="14"/>
  <c r="G46" i="14"/>
  <c r="E46" i="14"/>
  <c r="H33" i="14"/>
  <c r="G37" i="14"/>
  <c r="G28" i="14"/>
  <c r="G26" i="9"/>
  <c r="H25" i="14"/>
  <c r="H18" i="14"/>
  <c r="H17" i="14"/>
  <c r="G19" i="14"/>
  <c r="F19" i="14"/>
  <c r="F28" i="14"/>
  <c r="E19" i="14"/>
  <c r="J45" i="14"/>
  <c r="J36" i="14"/>
  <c r="J24" i="14"/>
  <c r="J17" i="14"/>
  <c r="J16" i="14"/>
  <c r="J17" i="15"/>
  <c r="J25" i="15"/>
  <c r="F28" i="15"/>
  <c r="J33" i="15"/>
  <c r="J24" i="15"/>
  <c r="J36" i="15"/>
  <c r="H16" i="15"/>
  <c r="F37" i="15"/>
  <c r="J16" i="15"/>
  <c r="J15" i="14"/>
  <c r="J27" i="14"/>
  <c r="J35" i="14"/>
  <c r="J43" i="14"/>
  <c r="F46" i="14"/>
  <c r="J51" i="14"/>
  <c r="H16" i="14"/>
  <c r="J18" i="14"/>
  <c r="H24" i="14"/>
  <c r="J26" i="14"/>
  <c r="J34" i="14"/>
  <c r="H36" i="14"/>
  <c r="F37" i="14"/>
  <c r="J42" i="14"/>
  <c r="H44" i="14"/>
  <c r="H52" i="14"/>
  <c r="J54" i="14"/>
  <c r="H15" i="14"/>
  <c r="J25" i="14"/>
  <c r="H51" i="14"/>
  <c r="G37" i="13"/>
  <c r="H33" i="13"/>
  <c r="E37" i="13"/>
  <c r="H34" i="13"/>
  <c r="F37" i="13"/>
  <c r="H26" i="13"/>
  <c r="H25" i="13"/>
  <c r="J25" i="13"/>
  <c r="F28" i="13"/>
  <c r="G28" i="13"/>
  <c r="E28" i="13"/>
  <c r="G19" i="13"/>
  <c r="H15" i="13"/>
  <c r="H17" i="13"/>
  <c r="F19" i="13"/>
  <c r="I17" i="7"/>
  <c r="J36" i="13"/>
  <c r="J33" i="13"/>
  <c r="J26" i="13"/>
  <c r="J18" i="13"/>
  <c r="J17" i="13"/>
  <c r="J24" i="13"/>
  <c r="J27" i="13"/>
  <c r="H16" i="13"/>
  <c r="H24" i="13"/>
  <c r="J34" i="13"/>
  <c r="H36" i="13"/>
  <c r="J16" i="13"/>
  <c r="J15" i="13"/>
  <c r="J35" i="13"/>
  <c r="Q29" i="8"/>
  <c r="S29" i="8"/>
  <c r="G55" i="12"/>
  <c r="H54" i="12"/>
  <c r="E55" i="12"/>
  <c r="H53" i="12"/>
  <c r="H45" i="12"/>
  <c r="G46" i="12"/>
  <c r="H42" i="12"/>
  <c r="E46" i="12"/>
  <c r="H43" i="12"/>
  <c r="H35" i="12"/>
  <c r="G37" i="12"/>
  <c r="E37" i="12"/>
  <c r="H36" i="12"/>
  <c r="J33" i="12"/>
  <c r="E28" i="12"/>
  <c r="H26" i="12"/>
  <c r="H24" i="12"/>
  <c r="G28" i="12"/>
  <c r="E19" i="12"/>
  <c r="H18" i="12"/>
  <c r="G19" i="12"/>
  <c r="F19" i="12"/>
  <c r="J53" i="12"/>
  <c r="J52" i="12"/>
  <c r="J45" i="12"/>
  <c r="J27" i="12"/>
  <c r="J25" i="12"/>
  <c r="J24" i="12"/>
  <c r="J16" i="12"/>
  <c r="J35" i="12"/>
  <c r="J43" i="12"/>
  <c r="F46" i="12"/>
  <c r="J51" i="12"/>
  <c r="J18" i="12"/>
  <c r="J26" i="12"/>
  <c r="J34" i="12"/>
  <c r="F37" i="12"/>
  <c r="J42" i="12"/>
  <c r="H15" i="12"/>
  <c r="H27" i="12"/>
  <c r="F28" i="12"/>
  <c r="H51" i="12"/>
  <c r="J15" i="12"/>
  <c r="H27" i="11"/>
  <c r="J26" i="11"/>
  <c r="H16" i="11"/>
  <c r="F28" i="11"/>
  <c r="J35" i="11"/>
  <c r="E19" i="11"/>
  <c r="G28" i="11"/>
  <c r="H26" i="11"/>
  <c r="J34" i="11"/>
  <c r="J15" i="11"/>
  <c r="I30" i="8"/>
  <c r="H18" i="11"/>
  <c r="E28" i="11"/>
  <c r="F37" i="11"/>
  <c r="H35" i="11"/>
  <c r="I26" i="7"/>
  <c r="S29" i="7"/>
  <c r="H17" i="11"/>
  <c r="I30" i="7"/>
  <c r="H36" i="11"/>
  <c r="I29" i="7"/>
  <c r="I28" i="7"/>
  <c r="I32" i="7"/>
  <c r="Q26" i="7"/>
  <c r="Q27" i="7"/>
  <c r="G28" i="7"/>
  <c r="Q28" i="7"/>
  <c r="G31" i="7"/>
  <c r="G32" i="7"/>
  <c r="S28" i="8"/>
  <c r="G37" i="11"/>
  <c r="I16" i="7"/>
  <c r="H24" i="11"/>
  <c r="E37" i="11"/>
  <c r="S12" i="7"/>
  <c r="G12" i="7"/>
  <c r="Q12" i="7"/>
  <c r="G16" i="7"/>
  <c r="G19" i="11"/>
  <c r="D19" i="9"/>
  <c r="G14" i="8"/>
  <c r="G15" i="8"/>
  <c r="G17" i="8"/>
  <c r="I13" i="9"/>
  <c r="G16" i="9"/>
  <c r="G17" i="9"/>
  <c r="H15" i="11"/>
  <c r="J17" i="11"/>
  <c r="J16" i="11"/>
  <c r="J24" i="11"/>
  <c r="H25" i="11"/>
  <c r="H33" i="11"/>
  <c r="J25" i="11"/>
  <c r="J33" i="11"/>
  <c r="F19" i="11"/>
  <c r="J36" i="11"/>
  <c r="J54" i="10"/>
  <c r="Q15" i="8"/>
  <c r="E46" i="10"/>
  <c r="G27" i="8"/>
  <c r="Q27" i="9"/>
  <c r="G13" i="9"/>
  <c r="J36" i="10"/>
  <c r="J44" i="10"/>
  <c r="G46" i="10"/>
  <c r="J45" i="10"/>
  <c r="E55" i="10"/>
  <c r="F55" i="10"/>
  <c r="F28" i="10"/>
  <c r="F37" i="10"/>
  <c r="H42" i="10"/>
  <c r="H44" i="10"/>
  <c r="H45" i="10"/>
  <c r="J52" i="10"/>
  <c r="J53" i="10"/>
  <c r="H54" i="10"/>
  <c r="J43" i="10"/>
  <c r="G55" i="10"/>
  <c r="H52" i="10"/>
  <c r="H53" i="10"/>
  <c r="F46" i="10"/>
  <c r="J51" i="10"/>
  <c r="J42" i="10"/>
  <c r="H43" i="10"/>
  <c r="H51" i="10"/>
  <c r="E28" i="10"/>
  <c r="J25" i="10"/>
  <c r="J34" i="10"/>
  <c r="J35" i="10"/>
  <c r="H36" i="10"/>
  <c r="J15" i="10"/>
  <c r="G37" i="10"/>
  <c r="H34" i="10"/>
  <c r="H35" i="10"/>
  <c r="J26" i="10"/>
  <c r="E37" i="10"/>
  <c r="J33" i="10"/>
  <c r="H33" i="10"/>
  <c r="H27" i="10"/>
  <c r="J17" i="10"/>
  <c r="H16" i="10"/>
  <c r="H17" i="10"/>
  <c r="G28" i="10"/>
  <c r="H24" i="10"/>
  <c r="H25" i="10"/>
  <c r="J27" i="10"/>
  <c r="J24" i="10"/>
  <c r="H26" i="10"/>
  <c r="G19" i="10"/>
  <c r="F19" i="10"/>
  <c r="J16" i="10"/>
  <c r="H18" i="10"/>
  <c r="J18" i="10"/>
  <c r="H15" i="10"/>
  <c r="I15" i="7"/>
  <c r="I18" i="7"/>
  <c r="S31" i="7"/>
  <c r="I14" i="8"/>
  <c r="S13" i="9"/>
  <c r="I14" i="9"/>
  <c r="S14" i="9"/>
  <c r="S15" i="9"/>
  <c r="S16" i="9"/>
  <c r="S18" i="9"/>
  <c r="I25" i="9"/>
  <c r="G18" i="9"/>
  <c r="Q18" i="9"/>
  <c r="G17" i="7"/>
  <c r="G11" i="9"/>
  <c r="Q11" i="9"/>
  <c r="Q14" i="9"/>
  <c r="E19" i="9"/>
  <c r="G31" i="9"/>
  <c r="G27" i="9"/>
  <c r="Q25" i="9"/>
  <c r="O33" i="9"/>
  <c r="N33" i="9"/>
  <c r="P33" i="9"/>
  <c r="Q30" i="9"/>
  <c r="Q32" i="9"/>
  <c r="S32" i="9"/>
  <c r="G30" i="9"/>
  <c r="Q29" i="9"/>
  <c r="F33" i="9"/>
  <c r="Q28" i="9"/>
  <c r="G12" i="9"/>
  <c r="Q12" i="9"/>
  <c r="G15" i="9"/>
  <c r="Q17" i="9"/>
  <c r="S17" i="9"/>
  <c r="Q16" i="9"/>
  <c r="Q15" i="9"/>
  <c r="P19" i="9"/>
  <c r="G14" i="9"/>
  <c r="Q13" i="9"/>
  <c r="O19" i="9"/>
  <c r="S12" i="9"/>
  <c r="F19" i="9"/>
  <c r="I17" i="9"/>
  <c r="I16" i="9"/>
  <c r="I15" i="9"/>
  <c r="I12" i="9"/>
  <c r="I11" i="9"/>
  <c r="S25" i="9"/>
  <c r="I26" i="9"/>
  <c r="S26" i="9"/>
  <c r="I27" i="9"/>
  <c r="S27" i="9"/>
  <c r="I28" i="9"/>
  <c r="S28" i="9"/>
  <c r="I29" i="9"/>
  <c r="S29" i="9"/>
  <c r="I30" i="9"/>
  <c r="S30" i="9"/>
  <c r="I31" i="9"/>
  <c r="S31" i="9"/>
  <c r="I32" i="9"/>
  <c r="S11" i="9"/>
  <c r="G25" i="9"/>
  <c r="E33" i="9"/>
  <c r="Q32" i="8"/>
  <c r="G29" i="8"/>
  <c r="I29" i="8"/>
  <c r="Q25" i="8"/>
  <c r="S25" i="8"/>
  <c r="F33" i="8"/>
  <c r="G32" i="8"/>
  <c r="S32" i="8"/>
  <c r="Q27" i="8"/>
  <c r="Q30" i="8"/>
  <c r="I25" i="8"/>
  <c r="G28" i="8"/>
  <c r="Q28" i="8"/>
  <c r="G31" i="8"/>
  <c r="I31" i="8"/>
  <c r="D33" i="8"/>
  <c r="I28" i="8"/>
  <c r="E33" i="8"/>
  <c r="Q26" i="8"/>
  <c r="S26" i="8"/>
  <c r="G25" i="8"/>
  <c r="S15" i="7"/>
  <c r="S13" i="7"/>
  <c r="I12" i="8"/>
  <c r="Q14" i="8"/>
  <c r="G13" i="8"/>
  <c r="Q13" i="8"/>
  <c r="Q18" i="8"/>
  <c r="Q17" i="8"/>
  <c r="G18" i="8"/>
  <c r="Q16" i="8"/>
  <c r="G16" i="8"/>
  <c r="P19" i="8"/>
  <c r="D19" i="8"/>
  <c r="N19" i="8"/>
  <c r="Q12" i="8"/>
  <c r="O19" i="8"/>
  <c r="F19" i="8"/>
  <c r="E19" i="8"/>
  <c r="I11" i="8"/>
  <c r="S11" i="8"/>
  <c r="S12" i="8"/>
  <c r="I13" i="8"/>
  <c r="S13" i="8"/>
  <c r="S14" i="8"/>
  <c r="I15" i="8"/>
  <c r="S15" i="8"/>
  <c r="I16" i="8"/>
  <c r="S16" i="8"/>
  <c r="I17" i="8"/>
  <c r="S17" i="8"/>
  <c r="I18" i="8"/>
  <c r="S18" i="8"/>
  <c r="G11" i="8"/>
  <c r="Q11" i="8"/>
  <c r="G12" i="8"/>
  <c r="Q30" i="7"/>
  <c r="Q32" i="7"/>
  <c r="G29" i="7"/>
  <c r="S32" i="7"/>
  <c r="Q31" i="7"/>
  <c r="S30" i="7"/>
  <c r="Q29" i="7"/>
  <c r="E33" i="7"/>
  <c r="F33" i="7"/>
  <c r="P33" i="7"/>
  <c r="O33" i="7"/>
  <c r="S27" i="7"/>
  <c r="G27" i="7"/>
  <c r="I27" i="7"/>
  <c r="N33" i="7"/>
  <c r="G26" i="7"/>
  <c r="D33" i="7"/>
  <c r="S25" i="7"/>
  <c r="Q25" i="7"/>
  <c r="G25" i="7"/>
  <c r="I25" i="7"/>
  <c r="G14" i="7"/>
  <c r="Q17" i="7"/>
  <c r="G18" i="7"/>
  <c r="Q16" i="7"/>
  <c r="S16" i="7"/>
  <c r="Q15" i="7"/>
  <c r="G15" i="7"/>
  <c r="Q14" i="7"/>
  <c r="S14" i="7"/>
  <c r="I14" i="7"/>
  <c r="Q13" i="7"/>
  <c r="N19" i="7"/>
  <c r="F19" i="7"/>
  <c r="G13" i="7"/>
  <c r="I13" i="7"/>
  <c r="P19" i="7"/>
  <c r="E19" i="7"/>
  <c r="D19" i="7"/>
  <c r="Q11" i="7"/>
  <c r="S11" i="7"/>
  <c r="O19" i="7"/>
  <c r="G11" i="7"/>
  <c r="I11" i="7"/>
  <c r="D16" i="23" l="1"/>
  <c r="D15" i="23"/>
  <c r="E30" i="23"/>
  <c r="E32" i="23"/>
  <c r="D30" i="23"/>
  <c r="D33" i="23"/>
  <c r="D29" i="23"/>
  <c r="C32" i="23"/>
  <c r="D35" i="23"/>
  <c r="E35" i="23"/>
  <c r="D36" i="23"/>
  <c r="D32" i="23"/>
  <c r="E36" i="23"/>
  <c r="C35" i="23"/>
  <c r="C30" i="23"/>
  <c r="C29" i="23"/>
  <c r="F45" i="23" s="1"/>
  <c r="E29" i="23"/>
  <c r="C36" i="23"/>
  <c r="C33" i="23"/>
  <c r="C15" i="23"/>
  <c r="C19" i="23"/>
  <c r="D22" i="23"/>
  <c r="C21" i="23"/>
  <c r="E15" i="23"/>
  <c r="E18" i="23"/>
  <c r="C18" i="23"/>
  <c r="E21" i="23"/>
  <c r="C22" i="23"/>
  <c r="D18" i="23"/>
  <c r="D21" i="23"/>
  <c r="E16" i="23"/>
  <c r="C16" i="23"/>
  <c r="F42" i="23" s="1"/>
  <c r="D19" i="23"/>
  <c r="E19" i="23"/>
  <c r="E22" i="23"/>
  <c r="S33" i="8"/>
  <c r="S33" i="9"/>
  <c r="I33" i="8"/>
  <c r="S19" i="8"/>
  <c r="S33" i="7"/>
  <c r="I33" i="7"/>
  <c r="I19" i="8"/>
  <c r="I19" i="9"/>
  <c r="I33" i="9"/>
  <c r="S19" i="9"/>
  <c r="E45" i="15"/>
  <c r="S19" i="7"/>
  <c r="I19" i="7"/>
  <c r="J28" i="10"/>
  <c r="D16" i="18"/>
  <c r="H16" i="18" s="1"/>
  <c r="F44" i="11"/>
  <c r="D21" i="18"/>
  <c r="H21" i="18" s="1"/>
  <c r="J28" i="11"/>
  <c r="F49" i="11"/>
  <c r="E16" i="18"/>
  <c r="G44" i="11"/>
  <c r="E44" i="11"/>
  <c r="C16" i="18"/>
  <c r="E21" i="18"/>
  <c r="G49" i="11"/>
  <c r="E49" i="11"/>
  <c r="C21" i="18"/>
  <c r="E43" i="15"/>
  <c r="C33" i="18"/>
  <c r="D33" i="18"/>
  <c r="H33" i="18" s="1"/>
  <c r="J19" i="14"/>
  <c r="F43" i="15"/>
  <c r="H19" i="14"/>
  <c r="F33" i="18" s="1"/>
  <c r="G43" i="15"/>
  <c r="E33" i="18"/>
  <c r="E36" i="18"/>
  <c r="G46" i="15"/>
  <c r="J46" i="14"/>
  <c r="D36" i="18"/>
  <c r="H36" i="18" s="1"/>
  <c r="F46" i="15"/>
  <c r="E46" i="15"/>
  <c r="C36" i="18"/>
  <c r="E45" i="13"/>
  <c r="C26" i="18"/>
  <c r="D26" i="18"/>
  <c r="H26" i="18" s="1"/>
  <c r="J37" i="12"/>
  <c r="F45" i="13"/>
  <c r="J45" i="13" s="1"/>
  <c r="E26" i="18"/>
  <c r="G45" i="13"/>
  <c r="J19" i="13"/>
  <c r="D29" i="18"/>
  <c r="H29" i="18" s="1"/>
  <c r="E48" i="13"/>
  <c r="C29" i="18"/>
  <c r="G48" i="13"/>
  <c r="E29" i="18"/>
  <c r="E19" i="18"/>
  <c r="G47" i="11"/>
  <c r="E47" i="11"/>
  <c r="C19" i="18"/>
  <c r="J55" i="10"/>
  <c r="F47" i="11"/>
  <c r="D19" i="18"/>
  <c r="H19" i="18" s="1"/>
  <c r="J28" i="15"/>
  <c r="D39" i="18"/>
  <c r="H39" i="18" s="1"/>
  <c r="G49" i="15"/>
  <c r="E39" i="18"/>
  <c r="J19" i="10"/>
  <c r="D15" i="18"/>
  <c r="H15" i="18" s="1"/>
  <c r="F43" i="11"/>
  <c r="F48" i="11"/>
  <c r="D20" i="18"/>
  <c r="H20" i="18" s="1"/>
  <c r="J19" i="11"/>
  <c r="J19" i="12"/>
  <c r="F43" i="13"/>
  <c r="D24" i="18"/>
  <c r="H24" i="18" s="1"/>
  <c r="E43" i="13"/>
  <c r="C24" i="18"/>
  <c r="G43" i="11"/>
  <c r="E15" i="18"/>
  <c r="E20" i="18"/>
  <c r="G48" i="11"/>
  <c r="E48" i="11"/>
  <c r="C20" i="18"/>
  <c r="G43" i="13"/>
  <c r="E24" i="18"/>
  <c r="E34" i="18"/>
  <c r="G44" i="15"/>
  <c r="D25" i="18"/>
  <c r="H25" i="18" s="1"/>
  <c r="F44" i="13"/>
  <c r="J44" i="13" s="1"/>
  <c r="J28" i="12"/>
  <c r="E44" i="13"/>
  <c r="C25" i="18"/>
  <c r="G44" i="13"/>
  <c r="H44" i="13" s="1"/>
  <c r="E25" i="18"/>
  <c r="J28" i="14"/>
  <c r="D34" i="18"/>
  <c r="H34" i="18" s="1"/>
  <c r="F44" i="15"/>
  <c r="E45" i="11"/>
  <c r="C17" i="18"/>
  <c r="E17" i="18"/>
  <c r="G45" i="11"/>
  <c r="H37" i="11"/>
  <c r="F22" i="18" s="1"/>
  <c r="D22" i="18"/>
  <c r="H22" i="18" s="1"/>
  <c r="J37" i="11"/>
  <c r="F50" i="11"/>
  <c r="J37" i="10"/>
  <c r="D17" i="18"/>
  <c r="H17" i="18" s="1"/>
  <c r="F45" i="11"/>
  <c r="E50" i="11"/>
  <c r="C22" i="18"/>
  <c r="E22" i="18"/>
  <c r="G50" i="11"/>
  <c r="J37" i="14"/>
  <c r="D35" i="18"/>
  <c r="H35" i="18" s="1"/>
  <c r="F45" i="15"/>
  <c r="E35" i="18"/>
  <c r="G45" i="15"/>
  <c r="E46" i="13"/>
  <c r="C27" i="18"/>
  <c r="E27" i="18"/>
  <c r="G46" i="13"/>
  <c r="J46" i="12"/>
  <c r="F46" i="13"/>
  <c r="D27" i="18"/>
  <c r="H27" i="18" s="1"/>
  <c r="J46" i="10"/>
  <c r="D18" i="18"/>
  <c r="H18" i="18" s="1"/>
  <c r="F46" i="11"/>
  <c r="E18" i="18"/>
  <c r="G46" i="11"/>
  <c r="E46" i="11"/>
  <c r="C18" i="18"/>
  <c r="H55" i="12"/>
  <c r="F28" i="18" s="1"/>
  <c r="E28" i="18"/>
  <c r="G47" i="13"/>
  <c r="H47" i="13" s="1"/>
  <c r="G47" i="15"/>
  <c r="E37" i="18"/>
  <c r="E47" i="13"/>
  <c r="C28" i="18"/>
  <c r="J55" i="14"/>
  <c r="F47" i="15"/>
  <c r="D37" i="18"/>
  <c r="H37" i="18" s="1"/>
  <c r="J19" i="15"/>
  <c r="D38" i="18"/>
  <c r="H38" i="18" s="1"/>
  <c r="G48" i="15"/>
  <c r="E38" i="18"/>
  <c r="G49" i="13"/>
  <c r="E30" i="18"/>
  <c r="E49" i="13"/>
  <c r="C30" i="18"/>
  <c r="J28" i="13"/>
  <c r="D30" i="18"/>
  <c r="H30" i="18" s="1"/>
  <c r="G50" i="13"/>
  <c r="E31" i="18"/>
  <c r="G50" i="15"/>
  <c r="E40" i="18"/>
  <c r="E50" i="13"/>
  <c r="C31" i="18"/>
  <c r="J37" i="15"/>
  <c r="D40" i="18"/>
  <c r="H40" i="18" s="1"/>
  <c r="J37" i="13"/>
  <c r="D31" i="18"/>
  <c r="H31" i="18" s="1"/>
  <c r="E50" i="15"/>
  <c r="C40" i="18"/>
  <c r="E49" i="15"/>
  <c r="C39" i="18"/>
  <c r="E47" i="15"/>
  <c r="C37" i="18"/>
  <c r="E48" i="15"/>
  <c r="C38" i="18"/>
  <c r="F48" i="15"/>
  <c r="J48" i="15" s="1"/>
  <c r="H19" i="15"/>
  <c r="F38" i="18" s="1"/>
  <c r="H55" i="14"/>
  <c r="F37" i="18" s="1"/>
  <c r="H28" i="14"/>
  <c r="F34" i="18" s="1"/>
  <c r="H28" i="15"/>
  <c r="F39" i="18" s="1"/>
  <c r="F49" i="15"/>
  <c r="H37" i="15"/>
  <c r="F40" i="18" s="1"/>
  <c r="F50" i="15"/>
  <c r="H37" i="14"/>
  <c r="F35" i="18" s="1"/>
  <c r="H46" i="14"/>
  <c r="F36" i="18" s="1"/>
  <c r="H37" i="13"/>
  <c r="F31" i="18" s="1"/>
  <c r="F50" i="13"/>
  <c r="F49" i="13"/>
  <c r="H49" i="13" s="1"/>
  <c r="H28" i="13"/>
  <c r="F30" i="18" s="1"/>
  <c r="F48" i="13"/>
  <c r="H19" i="13"/>
  <c r="F29" i="18" s="1"/>
  <c r="H19" i="12"/>
  <c r="F24" i="18" s="1"/>
  <c r="H46" i="12"/>
  <c r="F27" i="18" s="1"/>
  <c r="H28" i="12"/>
  <c r="F25" i="18" s="1"/>
  <c r="H37" i="12"/>
  <c r="F26" i="18" s="1"/>
  <c r="H28" i="11"/>
  <c r="F21" i="18" s="1"/>
  <c r="H19" i="11"/>
  <c r="F20" i="18" s="1"/>
  <c r="H55" i="10"/>
  <c r="F19" i="18" s="1"/>
  <c r="H28" i="10"/>
  <c r="F16" i="18" s="1"/>
  <c r="H37" i="10"/>
  <c r="F17" i="18" s="1"/>
  <c r="H46" i="10"/>
  <c r="F18" i="18" s="1"/>
  <c r="H19" i="10"/>
  <c r="F15" i="18" s="1"/>
  <c r="H22" i="23" l="1"/>
  <c r="H36" i="23"/>
  <c r="H15" i="23"/>
  <c r="H18" i="23"/>
  <c r="H16" i="23"/>
  <c r="F48" i="23"/>
  <c r="H35" i="23"/>
  <c r="H30" i="23"/>
  <c r="H29" i="23"/>
  <c r="F46" i="23"/>
  <c r="H32" i="23"/>
  <c r="H33" i="23"/>
  <c r="F44" i="23"/>
  <c r="H21" i="23"/>
  <c r="H19" i="23"/>
  <c r="F43" i="23"/>
  <c r="F41" i="23"/>
  <c r="E51" i="11"/>
  <c r="E51" i="15"/>
  <c r="F51" i="15"/>
  <c r="J51" i="15" s="1"/>
  <c r="G51" i="15"/>
  <c r="F51" i="13"/>
  <c r="J51" i="13" s="1"/>
  <c r="E51" i="13"/>
  <c r="G51" i="11"/>
  <c r="G51" i="13"/>
  <c r="F51" i="11"/>
  <c r="J51" i="11" s="1"/>
  <c r="J49" i="11"/>
  <c r="H49" i="11"/>
  <c r="J44" i="11"/>
  <c r="H44" i="11"/>
  <c r="H43" i="15"/>
  <c r="J43" i="15"/>
  <c r="H46" i="15"/>
  <c r="J46" i="15"/>
  <c r="H45" i="13"/>
  <c r="J47" i="11"/>
  <c r="H47" i="11"/>
  <c r="J43" i="11"/>
  <c r="H43" i="11"/>
  <c r="J43" i="13"/>
  <c r="H43" i="13"/>
  <c r="J48" i="11"/>
  <c r="H48" i="11"/>
  <c r="H44" i="15"/>
  <c r="J44" i="15"/>
  <c r="H45" i="15"/>
  <c r="J45" i="15"/>
  <c r="J45" i="11"/>
  <c r="H45" i="11"/>
  <c r="H50" i="11"/>
  <c r="J50" i="11"/>
  <c r="J46" i="11"/>
  <c r="H46" i="11"/>
  <c r="H46" i="13"/>
  <c r="J46" i="13"/>
  <c r="H47" i="15"/>
  <c r="J47" i="15"/>
  <c r="J49" i="13"/>
  <c r="H50" i="13"/>
  <c r="H48" i="15"/>
  <c r="H49" i="15"/>
  <c r="J49" i="15"/>
  <c r="H50" i="15"/>
  <c r="J50" i="15"/>
  <c r="J50" i="13"/>
  <c r="H48" i="13"/>
  <c r="J48" i="13"/>
  <c r="F49" i="23" l="1"/>
  <c r="F47" i="23"/>
</calcChain>
</file>

<file path=xl/sharedStrings.xml><?xml version="1.0" encoding="utf-8"?>
<sst xmlns="http://schemas.openxmlformats.org/spreadsheetml/2006/main" count="2250" uniqueCount="234">
  <si>
    <t>1.</t>
  </si>
  <si>
    <t>B 1</t>
  </si>
  <si>
    <t>B 2</t>
  </si>
  <si>
    <t>B 3</t>
  </si>
  <si>
    <t>B 4</t>
  </si>
  <si>
    <t>B 5</t>
  </si>
  <si>
    <t>B 6</t>
  </si>
  <si>
    <t>B 7</t>
  </si>
  <si>
    <t>B 8</t>
  </si>
  <si>
    <t>car. 3-bnd.</t>
  </si>
  <si>
    <t>car.  libre</t>
  </si>
  <si>
    <t>2.</t>
  </si>
  <si>
    <t>3.</t>
  </si>
  <si>
    <t>4.</t>
  </si>
  <si>
    <t>5.</t>
  </si>
  <si>
    <t>6.</t>
  </si>
  <si>
    <t>7.</t>
  </si>
  <si>
    <t>8.</t>
  </si>
  <si>
    <t>Begeleiders:</t>
  </si>
  <si>
    <t>D 1</t>
  </si>
  <si>
    <t>D 2</t>
  </si>
  <si>
    <t>D3</t>
  </si>
  <si>
    <t>D 4</t>
  </si>
  <si>
    <t>D 3</t>
  </si>
  <si>
    <t>D 5</t>
  </si>
  <si>
    <t>D 6</t>
  </si>
  <si>
    <t>D 7</t>
  </si>
  <si>
    <t>D 8</t>
  </si>
  <si>
    <t>DBC Bochum</t>
  </si>
  <si>
    <t>N 1</t>
  </si>
  <si>
    <t>N 2</t>
  </si>
  <si>
    <t>N 3</t>
  </si>
  <si>
    <t>N 4</t>
  </si>
  <si>
    <t>N 5</t>
  </si>
  <si>
    <t>N 6</t>
  </si>
  <si>
    <t>N 7</t>
  </si>
  <si>
    <t>N 8</t>
  </si>
  <si>
    <t>COUPE VAN BEEM 2017</t>
  </si>
  <si>
    <t>1.  Nederland  /  Pays-Bas  /  Niederlande</t>
  </si>
  <si>
    <t>2.  België  /  Belgique  /  Belgien</t>
  </si>
  <si>
    <t>3.  Duitsland  /  Allemagne  /  Deutschland</t>
  </si>
  <si>
    <t>B8</t>
  </si>
  <si>
    <t>D8</t>
  </si>
  <si>
    <t>N7</t>
  </si>
  <si>
    <t>B7</t>
  </si>
  <si>
    <t>D6</t>
  </si>
  <si>
    <t>N6</t>
  </si>
  <si>
    <t>B5</t>
  </si>
  <si>
    <t>D5</t>
  </si>
  <si>
    <t>Nom Joueur</t>
  </si>
  <si>
    <t>Naam Speler</t>
  </si>
  <si>
    <t>Name Spieler</t>
  </si>
  <si>
    <t>Ptn</t>
  </si>
  <si>
    <t>Pts</t>
  </si>
  <si>
    <t>Pkt</t>
  </si>
  <si>
    <t>Land</t>
  </si>
  <si>
    <t>Pays</t>
  </si>
  <si>
    <t>Punten</t>
  </si>
  <si>
    <t>Points</t>
  </si>
  <si>
    <t>Punkte</t>
  </si>
  <si>
    <t>Caramboles</t>
  </si>
  <si>
    <t>Bälle</t>
  </si>
  <si>
    <t>Beurten</t>
  </si>
  <si>
    <t>Reprises</t>
  </si>
  <si>
    <t>Aufnahme</t>
  </si>
  <si>
    <t>Gemiddelde</t>
  </si>
  <si>
    <t>Moyenne</t>
  </si>
  <si>
    <t>Durchschnitt</t>
  </si>
  <si>
    <t>Hoogste Serie</t>
  </si>
  <si>
    <t>Plus Haute Serie</t>
  </si>
  <si>
    <t>Höchste Reihe</t>
  </si>
  <si>
    <t>Nederland</t>
  </si>
  <si>
    <t>België</t>
  </si>
  <si>
    <t>Duitsland</t>
  </si>
  <si>
    <t>Nr.</t>
  </si>
  <si>
    <t>%</t>
  </si>
  <si>
    <t>N4</t>
  </si>
  <si>
    <t>B4</t>
  </si>
  <si>
    <t>N3</t>
  </si>
  <si>
    <t>B2</t>
  </si>
  <si>
    <t>D2</t>
  </si>
  <si>
    <t>N1</t>
  </si>
  <si>
    <t>B1</t>
  </si>
  <si>
    <t>D7</t>
  </si>
  <si>
    <t>B6</t>
  </si>
  <si>
    <t>N8</t>
  </si>
  <si>
    <t>N5</t>
  </si>
  <si>
    <t>B3</t>
  </si>
  <si>
    <t>D4</t>
  </si>
  <si>
    <t>D1</t>
  </si>
  <si>
    <t>N2</t>
  </si>
  <si>
    <t>Totalen / Totaux / Gänze</t>
  </si>
  <si>
    <t>BELGIË / BELGIQUE / BELGIEN</t>
  </si>
  <si>
    <t>DUITSLAND / ALLEMAGNE / DEUTSCHLAND</t>
  </si>
  <si>
    <t>NEDERLAND / PAYS-BAS / NIEDERLANDE</t>
  </si>
  <si>
    <t>Spelers resultaten van:</t>
  </si>
  <si>
    <t xml:space="preserve">Spielerergebnisse von: </t>
  </si>
  <si>
    <t>Résultats des joueurs du:</t>
  </si>
  <si>
    <t>TEAMTOTALEN / TOTAUX EQUIPE / GÄNZE MANNSCHAFT</t>
  </si>
  <si>
    <t>Nombre caramboles</t>
  </si>
  <si>
    <t>Quantität Bälle</t>
  </si>
  <si>
    <t>RANGSCHIKKING &amp; EINDSTAND  /  CLASSIFICATION &amp; SCORE FINAL  /  RANGORDNUNG &amp; ENDLAGE</t>
  </si>
  <si>
    <t>1e RONDE  /  1e TOUR  /  1e RUNDE</t>
  </si>
  <si>
    <t>Ontmoetingspunten</t>
  </si>
  <si>
    <t>Points de rencontre</t>
  </si>
  <si>
    <t>Partiepunkte</t>
  </si>
  <si>
    <t>LAND</t>
  </si>
  <si>
    <t>PAYS</t>
  </si>
  <si>
    <t>België / Belgique / Belgien</t>
  </si>
  <si>
    <t>Duitsland / Allemagne / Deutschland</t>
  </si>
  <si>
    <t>Nederland / Pays-Bas / Holland</t>
  </si>
  <si>
    <t>2e RONDE  /  2e TOUR  /  2e RUNDE</t>
  </si>
  <si>
    <t>Plaats</t>
  </si>
  <si>
    <t>Place</t>
  </si>
  <si>
    <t>Platz</t>
  </si>
  <si>
    <t>SPELERS RANGLIJST  /  TABLEAU D'ORDRE JOUEURS  /  RANGLISTE SPIELER</t>
  </si>
  <si>
    <t>Namen spelers</t>
  </si>
  <si>
    <t>Noms Joueurs</t>
  </si>
  <si>
    <t>Namen Spieler</t>
  </si>
  <si>
    <t>Aantal caramboles</t>
  </si>
  <si>
    <t>H S</t>
  </si>
  <si>
    <t>P H S</t>
  </si>
  <si>
    <t>H R</t>
  </si>
  <si>
    <t>1e Runde</t>
  </si>
  <si>
    <t>Totaal</t>
  </si>
  <si>
    <t>Total</t>
  </si>
  <si>
    <t>Gänze</t>
  </si>
  <si>
    <t>2e Runde</t>
  </si>
  <si>
    <t xml:space="preserve">18, 19 &amp; 20 augustus/août/August 2017           JBV Amorti Zevenbergen (Nederland) </t>
  </si>
  <si>
    <t>JEUGD - JEUNESSE - JUGEND</t>
  </si>
  <si>
    <t xml:space="preserve">Deelnemende Teams / Equipes Participants / Teilnehmende Mannschaften </t>
  </si>
  <si>
    <t>Jeffrey van Heesch</t>
  </si>
  <si>
    <t>Leon Dudink</t>
  </si>
  <si>
    <t>Piet Kok</t>
  </si>
  <si>
    <t>Marius Kroonen</t>
  </si>
  <si>
    <t>Arno Coenradi</t>
  </si>
  <si>
    <t>Rick de Wit</t>
  </si>
  <si>
    <t>Bradley Roeten</t>
  </si>
  <si>
    <t>Piet Verschure  -  Lion de Leeuw  -  Guido Kauffeld</t>
  </si>
  <si>
    <t>Begleiter:</t>
  </si>
  <si>
    <t>18 augustus / août / August 2017  14.30 uur / pm / Uhr       sessie / séance / Session:   1</t>
  </si>
  <si>
    <t>Biljarts / Billards : 2,30 m</t>
  </si>
  <si>
    <t>18 augustus / août / August 2017  16.00 uur / pm / Uhr       sessie / séance / Session:   2</t>
  </si>
  <si>
    <t>18 augustus / août / August 2017  18.30 uur / pm / Uhr       sessie / séance / Session:   3</t>
  </si>
  <si>
    <t xml:space="preserve">18, 19 &amp; 20 augustus / août / August 2017        JBV Amorti Zevenbergen (Nederland) </t>
  </si>
  <si>
    <t>18 augustus / août / August 2017  20.00 uur / pm / Uhr       sessie / séance / Session:   4</t>
  </si>
  <si>
    <t>19 augustus / août / August 2017  13.30 uur / pm / Uhr       sessie / séance / Session:   5</t>
  </si>
  <si>
    <t>19 augustus / août / August 2017  15.00 uur / pm / Uhr       sessie / séance / Session:   6</t>
  </si>
  <si>
    <t>19 augustus / août / August 2017  20.00 uur / pm / Uhr       sessie / séance / Session:   9</t>
  </si>
  <si>
    <t>19 augustus / août / August 2017  20.00 uur / pm / Uhr       sessie / séance / Session:   8</t>
  </si>
  <si>
    <t>20 augustus / août / August 2017  10.00  uur / pm / Uhr       sessie / séance / Session:   10</t>
  </si>
  <si>
    <t>20 augustus / août / August 2017  11.30  uur / pm / Uhr       sessie / séance / Session:   11</t>
  </si>
  <si>
    <t>20 augustus / août / August 2017  13.00  uur / pm / Uhr       sessie / séance / Session:   12</t>
  </si>
  <si>
    <t>Naam Tegenstander</t>
  </si>
  <si>
    <t>Nom Adversaire</t>
  </si>
  <si>
    <t>Name Gegenspieler</t>
  </si>
  <si>
    <t xml:space="preserve">18, 19 &amp; 20 augustus / août / August 2017          JBV Amorti Zevenbergen (Nederland) </t>
  </si>
  <si>
    <t>19 augustus / août / August 2017  16.30  uur / pm / Uhr       sessie / séance / Session:   7</t>
  </si>
  <si>
    <t>19 augustus / août / August 2017  16.30 uur / pm / Uhr       sessie / séance / Session:   8</t>
  </si>
  <si>
    <t>Enrico Ercolin</t>
  </si>
  <si>
    <t>Leonie Zillmann</t>
  </si>
  <si>
    <t>Bredan MC Dermott</t>
  </si>
  <si>
    <t>Aron Bichler</t>
  </si>
  <si>
    <t>Lennart Menzel</t>
  </si>
  <si>
    <t>Jan Gaspari</t>
  </si>
  <si>
    <t>Jan Sellhast</t>
  </si>
  <si>
    <t>BC Gerresheim</t>
  </si>
  <si>
    <t>RW-Krefeld</t>
  </si>
  <si>
    <t>BC Stolberg-Dorff</t>
  </si>
  <si>
    <t>BC Hilden</t>
  </si>
  <si>
    <t>BC Landau</t>
  </si>
  <si>
    <t>Bottroper BA</t>
  </si>
  <si>
    <t>Kevin van Hees</t>
  </si>
  <si>
    <t>Nino Coeckelbergs</t>
  </si>
  <si>
    <t>Tim van Hoek</t>
  </si>
  <si>
    <t>Rémy Dhayer</t>
  </si>
  <si>
    <t>Clovis Boulanger</t>
  </si>
  <si>
    <t>Matteo Vanroose</t>
  </si>
  <si>
    <t>BC De Coeck Ravels</t>
  </si>
  <si>
    <t>Kon.BC De Goeie Queue</t>
  </si>
  <si>
    <t>Kon.Gilde Hoger Op Heule</t>
  </si>
  <si>
    <t>Trois Boules Erquelinnes</t>
  </si>
  <si>
    <t>Oostendse BA</t>
  </si>
  <si>
    <t>Dylan Parent</t>
  </si>
  <si>
    <t>Kevin vande Moortele</t>
  </si>
  <si>
    <t>BC Amis Du Cercle Damprémy</t>
  </si>
  <si>
    <t>BC Biljartvrienden Turnhout</t>
  </si>
  <si>
    <t>ABC 't Töpke  Afferden</t>
  </si>
  <si>
    <t>Horna 31  Hoorn</t>
  </si>
  <si>
    <t>BV Jorissen 2000  Den Haag</t>
  </si>
  <si>
    <t>E.G.B.  Glanerbrug</t>
  </si>
  <si>
    <t>Dennis Engelen</t>
  </si>
  <si>
    <t xml:space="preserve"> 18, 19 &amp; 20 augustus / août / August 2017        JBV Amorti Zevenbergen (Nederland) </t>
  </si>
  <si>
    <t>WEDSTRIJDROOSTER COUPE VAN BEEM 2017</t>
  </si>
  <si>
    <t>VRIJDAG 18 AUGUSTUS</t>
  </si>
  <si>
    <t>BILJART 1</t>
  </si>
  <si>
    <t>BILJART 2</t>
  </si>
  <si>
    <t>BILJART 3</t>
  </si>
  <si>
    <t>BILJART 4</t>
  </si>
  <si>
    <t>14.30 UUR</t>
  </si>
  <si>
    <t>-</t>
  </si>
  <si>
    <t>16.00 UUR</t>
  </si>
  <si>
    <t>18.30 UUR</t>
  </si>
  <si>
    <t>20.00 UUR</t>
  </si>
  <si>
    <t>ZATERDAG 19 AUGUSTUS</t>
  </si>
  <si>
    <t>13.30 UUR</t>
  </si>
  <si>
    <t>15.00 UUR</t>
  </si>
  <si>
    <t>16.30 UUR</t>
  </si>
  <si>
    <t>ZONDAG 20 AUGUSTUS</t>
  </si>
  <si>
    <t>10.00 UUR</t>
  </si>
  <si>
    <t>11.30 UUR</t>
  </si>
  <si>
    <t>13.00 UUR</t>
  </si>
  <si>
    <t>1e SESSIE</t>
  </si>
  <si>
    <t>2e SESSIE</t>
  </si>
  <si>
    <t>3e SESSIE</t>
  </si>
  <si>
    <t>4e SESSIE</t>
  </si>
  <si>
    <t>5e SESSIE</t>
  </si>
  <si>
    <t>6e SESSIE</t>
  </si>
  <si>
    <t>7e/8e SESSIE</t>
  </si>
  <si>
    <t>8e/9e SESSIE</t>
  </si>
  <si>
    <t>10e SESSIE</t>
  </si>
  <si>
    <t>11e SESSIE</t>
  </si>
  <si>
    <t>12e SESSIE</t>
  </si>
  <si>
    <t>BILJART 7</t>
  </si>
  <si>
    <t>BILJART 8</t>
  </si>
  <si>
    <t>1e ronde</t>
  </si>
  <si>
    <t>1e tour</t>
  </si>
  <si>
    <t>2e ronde</t>
  </si>
  <si>
    <t>2e tour</t>
  </si>
  <si>
    <t>Patrick Engelbos  -  Joannes Franssen</t>
  </si>
  <si>
    <t>Frappant  Berlicum</t>
  </si>
  <si>
    <t>Jeremia Leinesser</t>
  </si>
  <si>
    <t>Gerd Zillmann  -  Georg Koller</t>
  </si>
  <si>
    <t>``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</si>
</sst>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 Narrow"/>
      <family val="2"/>
    </font>
    <font>
      <sz val="14"/>
      <color theme="1"/>
      <name val="Arial"/>
      <family val="2"/>
    </font>
    <font>
      <b/>
      <i/>
      <sz val="14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22"/>
      <color theme="1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sz val="18"/>
      <color theme="1"/>
      <name val="Arial"/>
      <family val="2"/>
    </font>
    <font>
      <b/>
      <sz val="10"/>
      <color theme="1"/>
      <name val="Arial"/>
      <family val="2"/>
    </font>
    <font>
      <sz val="3"/>
      <color theme="1"/>
      <name val="Arial"/>
      <family val="2"/>
    </font>
    <font>
      <sz val="3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rgb="FF0000FF"/>
      <name val="Arial"/>
      <family val="2"/>
    </font>
    <font>
      <sz val="6"/>
      <color theme="1"/>
      <name val="Calibri"/>
      <family val="2"/>
      <scheme val="minor"/>
    </font>
    <font>
      <sz val="2"/>
      <color theme="1"/>
      <name val="Arial"/>
      <family val="2"/>
    </font>
    <font>
      <b/>
      <sz val="14"/>
      <color theme="1"/>
      <name val="Arial"/>
      <family val="2"/>
    </font>
    <font>
      <b/>
      <sz val="16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28"/>
      <color theme="1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FF"/>
      <name val="Arial"/>
      <family val="2"/>
    </font>
    <font>
      <b/>
      <sz val="14"/>
      <color rgb="FFFF0000"/>
      <name val="Arial"/>
      <family val="2"/>
    </font>
    <font>
      <sz val="12"/>
      <color theme="1"/>
      <name val="Arial Black"/>
      <family val="2"/>
    </font>
    <font>
      <b/>
      <sz val="11"/>
      <color rgb="FFFF0000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u/>
      <sz val="12"/>
      <color theme="1"/>
      <name val="Arial Black"/>
      <family val="2"/>
    </font>
    <font>
      <b/>
      <u/>
      <sz val="24"/>
      <color theme="1"/>
      <name val="Arial"/>
      <family val="2"/>
    </font>
    <font>
      <b/>
      <u/>
      <sz val="28"/>
      <color theme="1"/>
      <name val="Arial"/>
      <family val="2"/>
    </font>
    <font>
      <u/>
      <sz val="16"/>
      <color theme="1"/>
      <name val="Arial Black"/>
      <family val="2"/>
    </font>
    <font>
      <u/>
      <sz val="18"/>
      <color theme="1"/>
      <name val="Arial Black"/>
      <family val="2"/>
    </font>
    <font>
      <sz val="18"/>
      <color theme="1"/>
      <name val="Arial Black"/>
      <family val="2"/>
    </font>
    <font>
      <i/>
      <sz val="12"/>
      <color theme="1"/>
      <name val="Arial"/>
      <family val="2"/>
    </font>
    <font>
      <sz val="10"/>
      <color theme="1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gradientFill>
        <stop position="0">
          <color rgb="FFFFFF00"/>
        </stop>
        <stop position="1">
          <color theme="0"/>
        </stop>
      </gradientFill>
    </fill>
    <fill>
      <gradientFill degree="90">
        <stop position="0">
          <color rgb="FFFF9966"/>
        </stop>
        <stop position="1">
          <color theme="0"/>
        </stop>
      </gradientFill>
    </fill>
    <fill>
      <gradientFill>
        <stop position="0">
          <color theme="3" tint="0.59999389629810485"/>
        </stop>
        <stop position="1">
          <color theme="0"/>
        </stop>
      </gradientFill>
    </fill>
    <fill>
      <gradientFill degree="90">
        <stop position="0">
          <color theme="4" tint="0.40000610370189521"/>
        </stop>
        <stop position="1">
          <color theme="0"/>
        </stop>
      </gradientFill>
    </fill>
    <fill>
      <patternFill patternType="solid">
        <fgColor rgb="FF95B850"/>
        <bgColor indexed="64"/>
      </patternFill>
    </fill>
    <fill>
      <gradientFill>
        <stop position="0">
          <color theme="6" tint="-0.25098422193060094"/>
        </stop>
        <stop position="1">
          <color theme="0"/>
        </stop>
      </gradientFill>
    </fill>
    <fill>
      <gradientFill degree="90">
        <stop position="0">
          <color rgb="FFFF9999"/>
        </stop>
        <stop position="1">
          <color theme="0"/>
        </stop>
      </gradientFill>
    </fill>
    <fill>
      <patternFill patternType="solid">
        <fgColor theme="5" tint="0.59999389629810485"/>
        <bgColor indexed="64"/>
      </patternFill>
    </fill>
    <fill>
      <gradientFill>
        <stop position="0">
          <color rgb="FFFF66CC"/>
        </stop>
        <stop position="1">
          <color theme="0"/>
        </stop>
      </gradientFill>
    </fill>
    <fill>
      <gradientFill degree="90">
        <stop position="0">
          <color rgb="FFFF66CC"/>
        </stop>
        <stop position="1">
          <color theme="0"/>
        </stop>
      </gradientFill>
    </fill>
    <fill>
      <patternFill patternType="solid">
        <fgColor rgb="FFFF6600"/>
        <bgColor indexed="64"/>
      </patternFill>
    </fill>
    <fill>
      <gradientFill>
        <stop position="0">
          <color theme="9" tint="-0.25098422193060094"/>
        </stop>
        <stop position="1">
          <color theme="0"/>
        </stop>
      </gradientFill>
    </fill>
    <fill>
      <gradientFill degree="90">
        <stop position="0">
          <color rgb="FF008000"/>
        </stop>
        <stop position="1">
          <color theme="0"/>
        </stop>
      </gradientFill>
    </fill>
    <fill>
      <patternFill patternType="solid">
        <fgColor rgb="FF00CC66"/>
        <bgColor indexed="64"/>
      </patternFill>
    </fill>
    <fill>
      <gradientFill>
        <stop position="0">
          <color rgb="FFFF9966"/>
        </stop>
        <stop position="1">
          <color theme="0"/>
        </stop>
      </gradientFill>
    </fill>
    <fill>
      <gradientFill degree="90">
        <stop position="0">
          <color rgb="FFFFFF00"/>
        </stop>
        <stop position="1">
          <color theme="0"/>
        </stop>
      </gradientFill>
    </fill>
    <fill>
      <gradientFill degree="90">
        <stop position="0">
          <color theme="6" tint="-0.25098422193060094"/>
        </stop>
        <stop position="1">
          <color theme="0"/>
        </stop>
      </gradientFill>
    </fill>
    <fill>
      <patternFill patternType="solid">
        <fgColor theme="8" tint="0.39997558519241921"/>
        <bgColor indexed="64"/>
      </patternFill>
    </fill>
    <fill>
      <patternFill patternType="solid">
        <fgColor rgb="FFFF66CC"/>
        <bgColor indexed="64"/>
      </patternFill>
    </fill>
    <fill>
      <gradientFill>
        <stop position="0">
          <color rgb="FFFF9999"/>
        </stop>
        <stop position="1">
          <color theme="0"/>
        </stop>
      </gradientFill>
    </fill>
    <fill>
      <gradientFill>
        <stop position="0">
          <color rgb="FF008000"/>
        </stop>
        <stop position="1">
          <color theme="0"/>
        </stop>
      </gradientFill>
    </fill>
    <fill>
      <gradientFill degree="90">
        <stop position="0">
          <color theme="9" tint="-0.25098422193060094"/>
        </stop>
        <stop position="1">
          <color theme="0"/>
        </stop>
      </gradientFill>
    </fill>
  </fills>
  <borders count="4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double">
        <color rgb="FFFF0000"/>
      </right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/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/>
      <bottom style="double">
        <color rgb="FFFF0000"/>
      </bottom>
      <diagonal/>
    </border>
  </borders>
  <cellStyleXfs count="1">
    <xf numFmtId="0" fontId="0" fillId="0" borderId="0"/>
  </cellStyleXfs>
  <cellXfs count="358">
    <xf numFmtId="0" fontId="0" fillId="0" borderId="0" xfId="0"/>
    <xf numFmtId="0" fontId="2" fillId="0" borderId="0" xfId="0" applyFont="1"/>
    <xf numFmtId="0" fontId="1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164" fontId="5" fillId="0" borderId="15" xfId="0" applyNumberFormat="1" applyFont="1" applyBorder="1" applyAlignment="1">
      <alignment horizontal="center" vertical="center"/>
    </xf>
    <xf numFmtId="164" fontId="5" fillId="0" borderId="16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2" fontId="5" fillId="0" borderId="16" xfId="0" applyNumberFormat="1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0" fillId="0" borderId="4" xfId="0" applyFont="1" applyBorder="1" applyAlignment="1">
      <alignment vertical="center"/>
    </xf>
    <xf numFmtId="0" fontId="0" fillId="0" borderId="4" xfId="0" applyBorder="1"/>
    <xf numFmtId="0" fontId="0" fillId="0" borderId="0" xfId="0" applyBorder="1"/>
    <xf numFmtId="0" fontId="9" fillId="0" borderId="1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9" fillId="4" borderId="33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9" fillId="3" borderId="33" xfId="0" applyFont="1" applyFill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9" fillId="5" borderId="33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2" fontId="9" fillId="0" borderId="29" xfId="0" applyNumberFormat="1" applyFont="1" applyBorder="1" applyAlignment="1">
      <alignment horizontal="center" vertical="center"/>
    </xf>
    <xf numFmtId="2" fontId="9" fillId="0" borderId="3" xfId="0" applyNumberFormat="1" applyFont="1" applyBorder="1" applyAlignment="1">
      <alignment horizontal="center" vertical="center"/>
    </xf>
    <xf numFmtId="2" fontId="9" fillId="0" borderId="31" xfId="0" applyNumberFormat="1" applyFont="1" applyBorder="1" applyAlignment="1">
      <alignment horizontal="center" vertical="center"/>
    </xf>
    <xf numFmtId="2" fontId="9" fillId="0" borderId="32" xfId="0" applyNumberFormat="1" applyFont="1" applyBorder="1" applyAlignment="1">
      <alignment horizontal="center" vertical="center"/>
    </xf>
    <xf numFmtId="164" fontId="9" fillId="0" borderId="29" xfId="0" applyNumberFormat="1" applyFont="1" applyBorder="1" applyAlignment="1">
      <alignment horizontal="center" vertical="center"/>
    </xf>
    <xf numFmtId="164" fontId="9" fillId="0" borderId="16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vertical="center"/>
    </xf>
    <xf numFmtId="2" fontId="0" fillId="0" borderId="0" xfId="0" applyNumberFormat="1"/>
    <xf numFmtId="2" fontId="0" fillId="0" borderId="0" xfId="0" quotePrefix="1" applyNumberFormat="1"/>
    <xf numFmtId="0" fontId="12" fillId="0" borderId="0" xfId="0" applyFont="1" applyBorder="1" applyAlignment="1">
      <alignment vertical="center"/>
    </xf>
    <xf numFmtId="0" fontId="13" fillId="0" borderId="0" xfId="0" applyFont="1"/>
    <xf numFmtId="0" fontId="12" fillId="0" borderId="0" xfId="0" applyFont="1"/>
    <xf numFmtId="0" fontId="12" fillId="0" borderId="0" xfId="0" applyFont="1" applyBorder="1"/>
    <xf numFmtId="0" fontId="9" fillId="0" borderId="0" xfId="0" applyFont="1"/>
    <xf numFmtId="0" fontId="14" fillId="0" borderId="12" xfId="0" applyFont="1" applyBorder="1" applyAlignment="1">
      <alignment horizontal="center" vertical="center"/>
    </xf>
    <xf numFmtId="0" fontId="15" fillId="0" borderId="0" xfId="0" applyFont="1"/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21" xfId="0" applyFont="1" applyBorder="1" applyAlignment="1">
      <alignment horizontal="center" vertical="center"/>
    </xf>
    <xf numFmtId="2" fontId="14" fillId="0" borderId="21" xfId="0" applyNumberFormat="1" applyFont="1" applyBorder="1" applyAlignment="1">
      <alignment horizontal="center" vertical="center"/>
    </xf>
    <xf numFmtId="2" fontId="14" fillId="0" borderId="3" xfId="0" applyNumberFormat="1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2" fontId="14" fillId="0" borderId="22" xfId="0" applyNumberFormat="1" applyFont="1" applyBorder="1" applyAlignment="1">
      <alignment horizontal="center" vertical="center"/>
    </xf>
    <xf numFmtId="2" fontId="14" fillId="0" borderId="27" xfId="0" applyNumberFormat="1" applyFont="1" applyBorder="1" applyAlignment="1">
      <alignment horizontal="center" vertical="center"/>
    </xf>
    <xf numFmtId="1" fontId="14" fillId="0" borderId="22" xfId="0" applyNumberFormat="1" applyFont="1" applyBorder="1" applyAlignment="1">
      <alignment horizontal="center" vertical="center"/>
    </xf>
    <xf numFmtId="164" fontId="14" fillId="0" borderId="22" xfId="0" applyNumberFormat="1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164" fontId="14" fillId="0" borderId="24" xfId="0" applyNumberFormat="1" applyFont="1" applyBorder="1" applyAlignment="1">
      <alignment horizontal="center" vertical="center"/>
    </xf>
    <xf numFmtId="2" fontId="14" fillId="0" borderId="28" xfId="0" applyNumberFormat="1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2" fontId="14" fillId="0" borderId="20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2" fontId="14" fillId="0" borderId="0" xfId="0" applyNumberFormat="1" applyFont="1"/>
    <xf numFmtId="0" fontId="15" fillId="0" borderId="0" xfId="0" quotePrefix="1" applyFont="1"/>
    <xf numFmtId="2" fontId="14" fillId="0" borderId="26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2" fontId="14" fillId="0" borderId="15" xfId="0" applyNumberFormat="1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2" fontId="14" fillId="0" borderId="29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2" fontId="14" fillId="0" borderId="16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2" fontId="16" fillId="0" borderId="16" xfId="0" applyNumberFormat="1" applyFont="1" applyBorder="1" applyAlignment="1">
      <alignment horizontal="center" vertical="center"/>
    </xf>
    <xf numFmtId="164" fontId="14" fillId="0" borderId="15" xfId="0" applyNumberFormat="1" applyFont="1" applyBorder="1" applyAlignment="1">
      <alignment horizontal="center" vertical="center"/>
    </xf>
    <xf numFmtId="164" fontId="14" fillId="0" borderId="29" xfId="0" applyNumberFormat="1" applyFont="1" applyBorder="1" applyAlignment="1">
      <alignment horizontal="center" vertical="center"/>
    </xf>
    <xf numFmtId="164" fontId="14" fillId="0" borderId="16" xfId="0" applyNumberFormat="1" applyFont="1" applyBorder="1" applyAlignment="1">
      <alignment horizontal="center" vertical="center"/>
    </xf>
    <xf numFmtId="164" fontId="16" fillId="0" borderId="16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2" fontId="14" fillId="0" borderId="32" xfId="0" applyNumberFormat="1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0" fontId="12" fillId="0" borderId="10" xfId="0" applyFont="1" applyBorder="1" applyAlignment="1"/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0" fillId="0" borderId="0" xfId="0" applyBorder="1" applyAlignment="1"/>
    <xf numFmtId="0" fontId="23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0" fontId="27" fillId="6" borderId="0" xfId="0" applyFont="1" applyFill="1" applyAlignment="1">
      <alignment horizontal="center" vertical="center"/>
    </xf>
    <xf numFmtId="0" fontId="28" fillId="7" borderId="0" xfId="0" applyFont="1" applyFill="1" applyAlignment="1">
      <alignment horizontal="center" vertical="center"/>
    </xf>
    <xf numFmtId="0" fontId="26" fillId="5" borderId="0" xfId="0" applyFont="1" applyFill="1" applyAlignment="1">
      <alignment horizontal="center" vertical="center"/>
    </xf>
    <xf numFmtId="0" fontId="27" fillId="8" borderId="0" xfId="0" applyFont="1" applyFill="1" applyAlignment="1">
      <alignment horizontal="center" vertical="center"/>
    </xf>
    <xf numFmtId="0" fontId="28" fillId="9" borderId="0" xfId="0" applyFont="1" applyFill="1" applyAlignment="1">
      <alignment horizontal="center" vertical="center"/>
    </xf>
    <xf numFmtId="0" fontId="26" fillId="10" borderId="0" xfId="0" applyFont="1" applyFill="1" applyAlignment="1">
      <alignment horizontal="center" vertical="center"/>
    </xf>
    <xf numFmtId="0" fontId="27" fillId="11" borderId="0" xfId="0" applyFont="1" applyFill="1" applyAlignment="1">
      <alignment horizontal="center" vertical="center"/>
    </xf>
    <xf numFmtId="0" fontId="28" fillId="12" borderId="0" xfId="0" applyFont="1" applyFill="1" applyAlignment="1">
      <alignment horizontal="center" vertical="center"/>
    </xf>
    <xf numFmtId="0" fontId="26" fillId="13" borderId="0" xfId="0" applyFont="1" applyFill="1" applyAlignment="1">
      <alignment horizontal="center" vertical="center"/>
    </xf>
    <xf numFmtId="0" fontId="27" fillId="14" borderId="0" xfId="0" applyFont="1" applyFill="1" applyAlignment="1">
      <alignment horizontal="center" vertical="center"/>
    </xf>
    <xf numFmtId="0" fontId="28" fillId="15" borderId="0" xfId="0" applyFont="1" applyFill="1" applyAlignment="1">
      <alignment horizontal="center" vertical="center"/>
    </xf>
    <xf numFmtId="0" fontId="26" fillId="16" borderId="0" xfId="0" applyFont="1" applyFill="1" applyAlignment="1">
      <alignment horizontal="center" vertical="center"/>
    </xf>
    <xf numFmtId="0" fontId="27" fillId="17" borderId="0" xfId="0" applyFont="1" applyFill="1" applyAlignment="1">
      <alignment horizontal="center" vertical="center"/>
    </xf>
    <xf numFmtId="0" fontId="28" fillId="18" borderId="0" xfId="0" applyFont="1" applyFill="1" applyAlignment="1">
      <alignment horizontal="center" vertical="center"/>
    </xf>
    <xf numFmtId="0" fontId="26" fillId="19" borderId="0" xfId="0" applyFont="1" applyFill="1" applyAlignment="1">
      <alignment horizontal="center" vertical="center"/>
    </xf>
    <xf numFmtId="0" fontId="27" fillId="20" borderId="0" xfId="0" applyFont="1" applyFill="1" applyAlignment="1">
      <alignment horizontal="center" vertical="center"/>
    </xf>
    <xf numFmtId="0" fontId="28" fillId="21" borderId="0" xfId="0" applyFont="1" applyFill="1" applyAlignment="1">
      <alignment horizontal="center" vertical="center"/>
    </xf>
    <xf numFmtId="0" fontId="28" fillId="22" borderId="0" xfId="0" applyFont="1" applyFill="1" applyAlignment="1">
      <alignment horizontal="center" vertical="center"/>
    </xf>
    <xf numFmtId="0" fontId="26" fillId="23" borderId="0" xfId="0" applyFont="1" applyFill="1" applyAlignment="1">
      <alignment horizontal="center" vertical="center"/>
    </xf>
    <xf numFmtId="0" fontId="26" fillId="24" borderId="0" xfId="0" applyFont="1" applyFill="1" applyAlignment="1">
      <alignment horizontal="center" vertical="center"/>
    </xf>
    <xf numFmtId="0" fontId="27" fillId="25" borderId="0" xfId="0" applyFont="1" applyFill="1" applyAlignment="1">
      <alignment horizontal="center" vertical="center"/>
    </xf>
    <xf numFmtId="0" fontId="27" fillId="26" borderId="0" xfId="0" applyFont="1" applyFill="1" applyAlignment="1">
      <alignment horizontal="center" vertical="center"/>
    </xf>
    <xf numFmtId="0" fontId="28" fillId="27" borderId="0" xfId="0" applyFont="1" applyFill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30" fillId="6" borderId="0" xfId="0" applyFont="1" applyFill="1" applyAlignment="1">
      <alignment horizontal="center" vertical="center"/>
    </xf>
    <xf numFmtId="0" fontId="3" fillId="0" borderId="0" xfId="0" quotePrefix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1" fillId="7" borderId="0" xfId="0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30" fillId="8" borderId="0" xfId="0" applyFont="1" applyFill="1" applyAlignment="1">
      <alignment horizontal="center" vertical="center"/>
    </xf>
    <xf numFmtId="0" fontId="31" fillId="9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 vertical="center"/>
    </xf>
    <xf numFmtId="0" fontId="30" fillId="11" borderId="0" xfId="0" applyFont="1" applyFill="1" applyAlignment="1">
      <alignment horizontal="center" vertical="center"/>
    </xf>
    <xf numFmtId="0" fontId="31" fillId="12" borderId="0" xfId="0" applyFont="1" applyFill="1" applyAlignment="1">
      <alignment horizontal="center" vertical="center"/>
    </xf>
    <xf numFmtId="0" fontId="3" fillId="13" borderId="0" xfId="0" applyFont="1" applyFill="1" applyAlignment="1">
      <alignment horizontal="center" vertical="center"/>
    </xf>
    <xf numFmtId="0" fontId="30" fillId="14" borderId="0" xfId="0" applyFont="1" applyFill="1" applyAlignment="1">
      <alignment horizontal="center" vertical="center"/>
    </xf>
    <xf numFmtId="0" fontId="31" fillId="15" borderId="0" xfId="0" applyFont="1" applyFill="1" applyAlignment="1">
      <alignment horizontal="center" vertical="center"/>
    </xf>
    <xf numFmtId="0" fontId="3" fillId="16" borderId="0" xfId="0" applyFont="1" applyFill="1" applyAlignment="1">
      <alignment horizontal="center" vertical="center"/>
    </xf>
    <xf numFmtId="0" fontId="30" fillId="17" borderId="0" xfId="0" applyFont="1" applyFill="1" applyAlignment="1">
      <alignment horizontal="center" vertical="center"/>
    </xf>
    <xf numFmtId="0" fontId="31" fillId="18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 vertical="center"/>
    </xf>
    <xf numFmtId="0" fontId="30" fillId="20" borderId="0" xfId="0" applyFont="1" applyFill="1" applyAlignment="1">
      <alignment horizontal="center" vertical="center"/>
    </xf>
    <xf numFmtId="0" fontId="31" fillId="21" borderId="0" xfId="0" applyFont="1" applyFill="1" applyAlignment="1">
      <alignment horizontal="center" vertical="center"/>
    </xf>
    <xf numFmtId="0" fontId="31" fillId="22" borderId="0" xfId="0" applyFont="1" applyFill="1" applyAlignment="1">
      <alignment horizontal="center" vertical="center"/>
    </xf>
    <xf numFmtId="0" fontId="3" fillId="23" borderId="0" xfId="0" applyFont="1" applyFill="1" applyAlignment="1">
      <alignment horizontal="center" vertical="center"/>
    </xf>
    <xf numFmtId="0" fontId="3" fillId="24" borderId="0" xfId="0" applyFont="1" applyFill="1" applyAlignment="1">
      <alignment horizontal="center" vertical="center"/>
    </xf>
    <xf numFmtId="0" fontId="30" fillId="25" borderId="0" xfId="0" applyFont="1" applyFill="1" applyAlignment="1">
      <alignment horizontal="center" vertical="center"/>
    </xf>
    <xf numFmtId="0" fontId="30" fillId="26" borderId="0" xfId="0" applyFont="1" applyFill="1" applyAlignment="1">
      <alignment horizontal="center" vertical="center"/>
    </xf>
    <xf numFmtId="0" fontId="31" fillId="27" borderId="0" xfId="0" applyFont="1" applyFill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" fillId="13" borderId="0" xfId="0" applyFont="1" applyFill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1" fillId="12" borderId="0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1" fillId="15" borderId="0" xfId="0" applyFont="1" applyFill="1" applyBorder="1" applyAlignment="1">
      <alignment horizontal="center" vertical="center"/>
    </xf>
    <xf numFmtId="0" fontId="30" fillId="14" borderId="0" xfId="0" applyFont="1" applyFill="1" applyBorder="1" applyAlignment="1">
      <alignment horizontal="center" vertical="center"/>
    </xf>
    <xf numFmtId="0" fontId="30" fillId="17" borderId="0" xfId="0" applyFont="1" applyFill="1" applyBorder="1" applyAlignment="1">
      <alignment horizontal="center" vertical="center"/>
    </xf>
    <xf numFmtId="0" fontId="3" fillId="16" borderId="0" xfId="0" applyFont="1" applyFill="1" applyBorder="1" applyAlignment="1">
      <alignment horizontal="center" vertical="center"/>
    </xf>
    <xf numFmtId="0" fontId="3" fillId="19" borderId="0" xfId="0" applyFont="1" applyFill="1" applyBorder="1" applyAlignment="1">
      <alignment horizontal="center" vertical="center"/>
    </xf>
    <xf numFmtId="0" fontId="31" fillId="18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center" vertical="center"/>
    </xf>
    <xf numFmtId="0" fontId="31" fillId="27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28" fillId="0" borderId="0" xfId="0" applyFont="1" applyFill="1" applyAlignment="1">
      <alignment horizontal="center" vertical="center"/>
    </xf>
    <xf numFmtId="0" fontId="3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3" fillId="0" borderId="0" xfId="0" applyFont="1" applyFill="1" applyAlignment="1">
      <alignment horizontal="center" vertical="center"/>
    </xf>
    <xf numFmtId="0" fontId="29" fillId="0" borderId="0" xfId="0" applyFont="1" applyAlignment="1">
      <alignment vertical="center"/>
    </xf>
    <xf numFmtId="0" fontId="35" fillId="0" borderId="0" xfId="0" applyFont="1" applyFill="1" applyAlignment="1">
      <alignment horizontal="center" vertical="center"/>
    </xf>
    <xf numFmtId="0" fontId="36" fillId="0" borderId="0" xfId="0" applyFont="1" applyAlignment="1">
      <alignment vertical="center"/>
    </xf>
    <xf numFmtId="0" fontId="9" fillId="0" borderId="0" xfId="0" applyFont="1" applyFill="1" applyAlignment="1">
      <alignment vertical="center"/>
    </xf>
    <xf numFmtId="0" fontId="3" fillId="0" borderId="0" xfId="0" quotePrefix="1" applyFont="1" applyFill="1" applyAlignment="1">
      <alignment horizontal="center" vertical="center"/>
    </xf>
    <xf numFmtId="0" fontId="3" fillId="0" borderId="0" xfId="0" quotePrefix="1" applyFont="1" applyFill="1" applyBorder="1" applyAlignment="1">
      <alignment horizontal="center" vertical="center"/>
    </xf>
    <xf numFmtId="0" fontId="39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30" fillId="26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" fillId="24" borderId="0" xfId="0" applyFont="1" applyFill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0" fillId="25" borderId="0" xfId="0" applyFont="1" applyFill="1" applyBorder="1" applyAlignment="1">
      <alignment horizontal="center" vertical="center"/>
    </xf>
    <xf numFmtId="0" fontId="16" fillId="3" borderId="13" xfId="0" applyFont="1" applyFill="1" applyBorder="1" applyAlignment="1">
      <alignment horizontal="center" vertical="center"/>
    </xf>
    <xf numFmtId="0" fontId="16" fillId="4" borderId="13" xfId="0" applyFont="1" applyFill="1" applyBorder="1" applyAlignment="1">
      <alignment horizontal="center" vertical="center"/>
    </xf>
    <xf numFmtId="0" fontId="16" fillId="5" borderId="13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16" fillId="3" borderId="14" xfId="0" applyFont="1" applyFill="1" applyBorder="1" applyAlignment="1">
      <alignment horizontal="center" vertical="center"/>
    </xf>
    <xf numFmtId="0" fontId="16" fillId="4" borderId="12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/>
    </xf>
    <xf numFmtId="0" fontId="16" fillId="5" borderId="14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 vertical="center"/>
    </xf>
    <xf numFmtId="0" fontId="5" fillId="0" borderId="7" xfId="0" applyFont="1" applyBorder="1" applyAlignment="1"/>
    <xf numFmtId="164" fontId="5" fillId="0" borderId="2" xfId="0" applyNumberFormat="1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3" fillId="0" borderId="0" xfId="0" applyFont="1" applyAlignment="1">
      <alignment horizontal="left"/>
    </xf>
    <xf numFmtId="0" fontId="42" fillId="0" borderId="0" xfId="0" applyFont="1" applyAlignment="1">
      <alignment horizontal="left"/>
    </xf>
    <xf numFmtId="0" fontId="14" fillId="0" borderId="23" xfId="0" applyFont="1" applyBorder="1" applyAlignment="1">
      <alignment horizontal="center" vertical="center"/>
    </xf>
    <xf numFmtId="0" fontId="0" fillId="0" borderId="0" xfId="0" applyFill="1"/>
    <xf numFmtId="2" fontId="43" fillId="0" borderId="0" xfId="0" applyNumberFormat="1" applyFont="1" applyFill="1" applyAlignment="1">
      <alignment horizontal="right"/>
    </xf>
    <xf numFmtId="164" fontId="43" fillId="0" borderId="0" xfId="0" applyNumberFormat="1" applyFont="1" applyFill="1" applyAlignment="1">
      <alignment horizontal="right"/>
    </xf>
    <xf numFmtId="0" fontId="43" fillId="0" borderId="0" xfId="0" applyFont="1" applyFill="1"/>
    <xf numFmtId="164" fontId="43" fillId="0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21" fillId="0" borderId="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/>
    </xf>
    <xf numFmtId="0" fontId="22" fillId="0" borderId="3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0" fillId="0" borderId="13" xfId="0" applyBorder="1"/>
    <xf numFmtId="0" fontId="0" fillId="0" borderId="14" xfId="0" applyBorder="1"/>
    <xf numFmtId="0" fontId="21" fillId="0" borderId="41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/>
    </xf>
    <xf numFmtId="0" fontId="13" fillId="0" borderId="10" xfId="0" applyFont="1" applyBorder="1" applyAlignment="1">
      <alignment horizontal="center"/>
    </xf>
    <xf numFmtId="0" fontId="12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6" xfId="0" applyFont="1" applyBorder="1" applyAlignment="1">
      <alignment horizontal="left"/>
    </xf>
    <xf numFmtId="0" fontId="5" fillId="0" borderId="7" xfId="0" applyFont="1" applyBorder="1" applyAlignment="1">
      <alignment horizontal="left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24" fillId="0" borderId="34" xfId="0" applyFont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11" xfId="0" applyFont="1" applyFill="1" applyBorder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9" fillId="5" borderId="10" xfId="0" applyFont="1" applyFill="1" applyBorder="1" applyAlignment="1">
      <alignment horizontal="center" vertical="center"/>
    </xf>
    <xf numFmtId="0" fontId="9" fillId="5" borderId="11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1" fillId="3" borderId="9" xfId="0" applyFont="1" applyFill="1" applyBorder="1" applyAlignment="1">
      <alignment horizontal="center" vertical="center"/>
    </xf>
    <xf numFmtId="0" fontId="11" fillId="3" borderId="10" xfId="0" applyFont="1" applyFill="1" applyBorder="1" applyAlignment="1">
      <alignment horizontal="center" vertical="center"/>
    </xf>
    <xf numFmtId="0" fontId="11" fillId="3" borderId="11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1.jpeg"/><Relationship Id="rId1" Type="http://schemas.openxmlformats.org/officeDocument/2006/relationships/image" Target="../media/image2.png"/><Relationship Id="rId5" Type="http://schemas.openxmlformats.org/officeDocument/2006/relationships/image" Target="../media/image5.emf"/><Relationship Id="rId4" Type="http://schemas.openxmlformats.org/officeDocument/2006/relationships/image" Target="../media/image3.emf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4.emf"/><Relationship Id="rId1" Type="http://schemas.openxmlformats.org/officeDocument/2006/relationships/image" Target="../media/image1.jpeg"/><Relationship Id="rId5" Type="http://schemas.openxmlformats.org/officeDocument/2006/relationships/image" Target="../media/image2.png"/><Relationship Id="rId4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5.emf"/><Relationship Id="rId1" Type="http://schemas.openxmlformats.org/officeDocument/2006/relationships/image" Target="../media/image3.emf"/><Relationship Id="rId5" Type="http://schemas.openxmlformats.org/officeDocument/2006/relationships/image" Target="../media/image2.png"/><Relationship Id="rId4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1133474</xdr:colOff>
      <xdr:row>0</xdr:row>
      <xdr:rowOff>114300</xdr:rowOff>
    </xdr:from>
    <xdr:to>
      <xdr:col>6</xdr:col>
      <xdr:colOff>2268773</xdr:colOff>
      <xdr:row>0</xdr:row>
      <xdr:rowOff>1203260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72049" y="114300"/>
          <a:ext cx="1135299" cy="108896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66676</xdr:colOff>
      <xdr:row>0</xdr:row>
      <xdr:rowOff>276225</xdr:rowOff>
    </xdr:from>
    <xdr:to>
      <xdr:col>3</xdr:col>
      <xdr:colOff>676275</xdr:colOff>
      <xdr:row>0</xdr:row>
      <xdr:rowOff>933449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676" y="276225"/>
          <a:ext cx="1438274" cy="657224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4</xdr:col>
      <xdr:colOff>57149</xdr:colOff>
      <xdr:row>0</xdr:row>
      <xdr:rowOff>104775</xdr:rowOff>
    </xdr:from>
    <xdr:to>
      <xdr:col>5</xdr:col>
      <xdr:colOff>476249</xdr:colOff>
      <xdr:row>0</xdr:row>
      <xdr:rowOff>605107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686049" y="104775"/>
          <a:ext cx="828675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933450</xdr:colOff>
      <xdr:row>0</xdr:row>
      <xdr:rowOff>628650</xdr:rowOff>
    </xdr:from>
    <xdr:to>
      <xdr:col>3</xdr:col>
      <xdr:colOff>1771650</xdr:colOff>
      <xdr:row>0</xdr:row>
      <xdr:rowOff>1142641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762125" y="628650"/>
          <a:ext cx="838200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542925</xdr:colOff>
      <xdr:row>0</xdr:row>
      <xdr:rowOff>638175</xdr:rowOff>
    </xdr:from>
    <xdr:to>
      <xdr:col>6</xdr:col>
      <xdr:colOff>571501</xdr:colOff>
      <xdr:row>0</xdr:row>
      <xdr:rowOff>1138508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3581400" y="638175"/>
          <a:ext cx="828676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1054100</xdr:colOff>
      <xdr:row>0</xdr:row>
      <xdr:rowOff>139700</xdr:rowOff>
    </xdr:from>
    <xdr:to>
      <xdr:col>4</xdr:col>
      <xdr:colOff>149225</xdr:colOff>
      <xdr:row>0</xdr:row>
      <xdr:rowOff>640032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12550" y="139700"/>
          <a:ext cx="74295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0</xdr:colOff>
      <xdr:row>0</xdr:row>
      <xdr:rowOff>647700</xdr:rowOff>
    </xdr:from>
    <xdr:to>
      <xdr:col>6</xdr:col>
      <xdr:colOff>101600</xdr:colOff>
      <xdr:row>0</xdr:row>
      <xdr:rowOff>1148033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63475" y="647700"/>
          <a:ext cx="777875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228600</xdr:colOff>
      <xdr:row>0</xdr:row>
      <xdr:rowOff>660400</xdr:rowOff>
    </xdr:from>
    <xdr:to>
      <xdr:col>3</xdr:col>
      <xdr:colOff>711200</xdr:colOff>
      <xdr:row>0</xdr:row>
      <xdr:rowOff>1174391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29875" y="66040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177800</xdr:colOff>
      <xdr:row>0</xdr:row>
      <xdr:rowOff>76200</xdr:rowOff>
    </xdr:from>
    <xdr:to>
      <xdr:col>9</xdr:col>
      <xdr:colOff>368300</xdr:colOff>
      <xdr:row>0</xdr:row>
      <xdr:rowOff>1281029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00" y="76200"/>
          <a:ext cx="12827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0</xdr:row>
      <xdr:rowOff>304800</xdr:rowOff>
    </xdr:from>
    <xdr:to>
      <xdr:col>1</xdr:col>
      <xdr:colOff>1451347</xdr:colOff>
      <xdr:row>0</xdr:row>
      <xdr:rowOff>955675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59775" y="3048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1054100</xdr:colOff>
      <xdr:row>0</xdr:row>
      <xdr:rowOff>139700</xdr:rowOff>
    </xdr:from>
    <xdr:to>
      <xdr:col>4</xdr:col>
      <xdr:colOff>149225</xdr:colOff>
      <xdr:row>0</xdr:row>
      <xdr:rowOff>640032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512550" y="139700"/>
          <a:ext cx="74295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0</xdr:colOff>
      <xdr:row>0</xdr:row>
      <xdr:rowOff>647700</xdr:rowOff>
    </xdr:from>
    <xdr:to>
      <xdr:col>6</xdr:col>
      <xdr:colOff>101600</xdr:colOff>
      <xdr:row>0</xdr:row>
      <xdr:rowOff>1148033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563475" y="647700"/>
          <a:ext cx="777875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228600</xdr:colOff>
      <xdr:row>0</xdr:row>
      <xdr:rowOff>660400</xdr:rowOff>
    </xdr:from>
    <xdr:to>
      <xdr:col>3</xdr:col>
      <xdr:colOff>711200</xdr:colOff>
      <xdr:row>0</xdr:row>
      <xdr:rowOff>1174391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0429875" y="66040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177800</xdr:colOff>
      <xdr:row>0</xdr:row>
      <xdr:rowOff>76200</xdr:rowOff>
    </xdr:from>
    <xdr:to>
      <xdr:col>9</xdr:col>
      <xdr:colOff>342900</xdr:colOff>
      <xdr:row>0</xdr:row>
      <xdr:rowOff>1281029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00" y="76200"/>
          <a:ext cx="12573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0</xdr:row>
      <xdr:rowOff>304800</xdr:rowOff>
    </xdr:from>
    <xdr:to>
      <xdr:col>1</xdr:col>
      <xdr:colOff>1451347</xdr:colOff>
      <xdr:row>0</xdr:row>
      <xdr:rowOff>955675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8359775" y="3048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1054100</xdr:colOff>
      <xdr:row>0</xdr:row>
      <xdr:rowOff>139700</xdr:rowOff>
    </xdr:from>
    <xdr:to>
      <xdr:col>4</xdr:col>
      <xdr:colOff>149225</xdr:colOff>
      <xdr:row>0</xdr:row>
      <xdr:rowOff>640032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6275" y="139700"/>
          <a:ext cx="74295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0</xdr:colOff>
      <xdr:row>0</xdr:row>
      <xdr:rowOff>647700</xdr:rowOff>
    </xdr:from>
    <xdr:to>
      <xdr:col>6</xdr:col>
      <xdr:colOff>101600</xdr:colOff>
      <xdr:row>0</xdr:row>
      <xdr:rowOff>1148033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0" y="647700"/>
          <a:ext cx="777875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228600</xdr:colOff>
      <xdr:row>0</xdr:row>
      <xdr:rowOff>660400</xdr:rowOff>
    </xdr:from>
    <xdr:to>
      <xdr:col>3</xdr:col>
      <xdr:colOff>711200</xdr:colOff>
      <xdr:row>0</xdr:row>
      <xdr:rowOff>1174391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33600" y="66040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177800</xdr:colOff>
      <xdr:row>0</xdr:row>
      <xdr:rowOff>76200</xdr:rowOff>
    </xdr:from>
    <xdr:to>
      <xdr:col>9</xdr:col>
      <xdr:colOff>419100</xdr:colOff>
      <xdr:row>0</xdr:row>
      <xdr:rowOff>1281029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1825" y="76200"/>
          <a:ext cx="1336675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0</xdr:row>
      <xdr:rowOff>304800</xdr:rowOff>
    </xdr:from>
    <xdr:to>
      <xdr:col>1</xdr:col>
      <xdr:colOff>1451347</xdr:colOff>
      <xdr:row>0</xdr:row>
      <xdr:rowOff>955675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500" y="3048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1054100</xdr:colOff>
      <xdr:row>0</xdr:row>
      <xdr:rowOff>139700</xdr:rowOff>
    </xdr:from>
    <xdr:to>
      <xdr:col>4</xdr:col>
      <xdr:colOff>149225</xdr:colOff>
      <xdr:row>0</xdr:row>
      <xdr:rowOff>640032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6275" y="139700"/>
          <a:ext cx="74295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0</xdr:colOff>
      <xdr:row>0</xdr:row>
      <xdr:rowOff>647700</xdr:rowOff>
    </xdr:from>
    <xdr:to>
      <xdr:col>6</xdr:col>
      <xdr:colOff>101600</xdr:colOff>
      <xdr:row>0</xdr:row>
      <xdr:rowOff>1148033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0" y="647700"/>
          <a:ext cx="777875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228600</xdr:colOff>
      <xdr:row>0</xdr:row>
      <xdr:rowOff>660400</xdr:rowOff>
    </xdr:from>
    <xdr:to>
      <xdr:col>3</xdr:col>
      <xdr:colOff>711200</xdr:colOff>
      <xdr:row>0</xdr:row>
      <xdr:rowOff>1174391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33600" y="66040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241300</xdr:colOff>
      <xdr:row>0</xdr:row>
      <xdr:rowOff>76200</xdr:rowOff>
    </xdr:from>
    <xdr:to>
      <xdr:col>9</xdr:col>
      <xdr:colOff>355600</xdr:colOff>
      <xdr:row>0</xdr:row>
      <xdr:rowOff>1281029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78500" y="76200"/>
          <a:ext cx="12065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0</xdr:row>
      <xdr:rowOff>304800</xdr:rowOff>
    </xdr:from>
    <xdr:to>
      <xdr:col>1</xdr:col>
      <xdr:colOff>1451347</xdr:colOff>
      <xdr:row>0</xdr:row>
      <xdr:rowOff>955675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500" y="3048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1054100</xdr:colOff>
      <xdr:row>0</xdr:row>
      <xdr:rowOff>139700</xdr:rowOff>
    </xdr:from>
    <xdr:to>
      <xdr:col>4</xdr:col>
      <xdr:colOff>149225</xdr:colOff>
      <xdr:row>0</xdr:row>
      <xdr:rowOff>640032</xdr:rowOff>
    </xdr:to>
    <xdr:pic>
      <xdr:nvPicPr>
        <xdr:cNvPr id="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6275" y="139700"/>
          <a:ext cx="74295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0</xdr:colOff>
      <xdr:row>0</xdr:row>
      <xdr:rowOff>647700</xdr:rowOff>
    </xdr:from>
    <xdr:to>
      <xdr:col>6</xdr:col>
      <xdr:colOff>101600</xdr:colOff>
      <xdr:row>0</xdr:row>
      <xdr:rowOff>1148033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0" y="647700"/>
          <a:ext cx="777875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228600</xdr:colOff>
      <xdr:row>0</xdr:row>
      <xdr:rowOff>660400</xdr:rowOff>
    </xdr:from>
    <xdr:to>
      <xdr:col>3</xdr:col>
      <xdr:colOff>711200</xdr:colOff>
      <xdr:row>0</xdr:row>
      <xdr:rowOff>1174391</xdr:rowOff>
    </xdr:to>
    <xdr:pic>
      <xdr:nvPicPr>
        <xdr:cNvPr id="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33600" y="66040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241300</xdr:colOff>
      <xdr:row>0</xdr:row>
      <xdr:rowOff>76200</xdr:rowOff>
    </xdr:from>
    <xdr:to>
      <xdr:col>9</xdr:col>
      <xdr:colOff>393700</xdr:colOff>
      <xdr:row>0</xdr:row>
      <xdr:rowOff>1281029</xdr:rowOff>
    </xdr:to>
    <xdr:pic>
      <xdr:nvPicPr>
        <xdr:cNvPr id="10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78500" y="76200"/>
          <a:ext cx="12319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0</xdr:row>
      <xdr:rowOff>304800</xdr:rowOff>
    </xdr:from>
    <xdr:to>
      <xdr:col>1</xdr:col>
      <xdr:colOff>1451347</xdr:colOff>
      <xdr:row>0</xdr:row>
      <xdr:rowOff>955675</xdr:rowOff>
    </xdr:to>
    <xdr:pic>
      <xdr:nvPicPr>
        <xdr:cNvPr id="1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500" y="3048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127000</xdr:rowOff>
    </xdr:from>
    <xdr:to>
      <xdr:col>1</xdr:col>
      <xdr:colOff>685800</xdr:colOff>
      <xdr:row>2</xdr:row>
      <xdr:rowOff>368300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27000"/>
          <a:ext cx="2692400" cy="10160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6</xdr:col>
      <xdr:colOff>622300</xdr:colOff>
      <xdr:row>0</xdr:row>
      <xdr:rowOff>1</xdr:rowOff>
    </xdr:from>
    <xdr:to>
      <xdr:col>8</xdr:col>
      <xdr:colOff>69850</xdr:colOff>
      <xdr:row>2</xdr:row>
      <xdr:rowOff>508000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13700" y="1"/>
          <a:ext cx="1327150" cy="12826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1244600</xdr:colOff>
      <xdr:row>0</xdr:row>
      <xdr:rowOff>107950</xdr:rowOff>
    </xdr:from>
    <xdr:to>
      <xdr:col>3</xdr:col>
      <xdr:colOff>0</xdr:colOff>
      <xdr:row>1</xdr:row>
      <xdr:rowOff>365125</xdr:rowOff>
    </xdr:to>
    <xdr:pic>
      <xdr:nvPicPr>
        <xdr:cNvPr id="4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251200" y="107950"/>
          <a:ext cx="1193800" cy="6381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282575</xdr:colOff>
      <xdr:row>0</xdr:row>
      <xdr:rowOff>95250</xdr:rowOff>
    </xdr:from>
    <xdr:to>
      <xdr:col>4</xdr:col>
      <xdr:colOff>498475</xdr:colOff>
      <xdr:row>1</xdr:row>
      <xdr:rowOff>361950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27575" y="95250"/>
          <a:ext cx="119380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4</xdr:col>
      <xdr:colOff>796925</xdr:colOff>
      <xdr:row>0</xdr:row>
      <xdr:rowOff>82550</xdr:rowOff>
    </xdr:from>
    <xdr:to>
      <xdr:col>6</xdr:col>
      <xdr:colOff>34925</xdr:colOff>
      <xdr:row>1</xdr:row>
      <xdr:rowOff>349250</xdr:rowOff>
    </xdr:to>
    <xdr:pic>
      <xdr:nvPicPr>
        <xdr:cNvPr id="6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219825" y="82550"/>
          <a:ext cx="120650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115824</xdr:colOff>
      <xdr:row>0</xdr:row>
      <xdr:rowOff>50800</xdr:rowOff>
    </xdr:from>
    <xdr:to>
      <xdr:col>7</xdr:col>
      <xdr:colOff>584200</xdr:colOff>
      <xdr:row>4</xdr:row>
      <xdr:rowOff>12700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08824" y="50800"/>
          <a:ext cx="1522476" cy="1409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444500</xdr:colOff>
      <xdr:row>0</xdr:row>
      <xdr:rowOff>31750</xdr:rowOff>
    </xdr:from>
    <xdr:to>
      <xdr:col>1</xdr:col>
      <xdr:colOff>1638300</xdr:colOff>
      <xdr:row>1</xdr:row>
      <xdr:rowOff>368300</xdr:rowOff>
    </xdr:to>
    <xdr:pic>
      <xdr:nvPicPr>
        <xdr:cNvPr id="3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095500" y="31750"/>
          <a:ext cx="1193800" cy="7175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2276475</xdr:colOff>
      <xdr:row>0</xdr:row>
      <xdr:rowOff>31750</xdr:rowOff>
    </xdr:from>
    <xdr:to>
      <xdr:col>3</xdr:col>
      <xdr:colOff>0</xdr:colOff>
      <xdr:row>1</xdr:row>
      <xdr:rowOff>355600</xdr:rowOff>
    </xdr:to>
    <xdr:pic>
      <xdr:nvPicPr>
        <xdr:cNvPr id="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927475" y="31750"/>
          <a:ext cx="1216025" cy="70485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698499</xdr:colOff>
      <xdr:row>0</xdr:row>
      <xdr:rowOff>38100</xdr:rowOff>
    </xdr:from>
    <xdr:to>
      <xdr:col>5</xdr:col>
      <xdr:colOff>355600</xdr:colOff>
      <xdr:row>1</xdr:row>
      <xdr:rowOff>368300</xdr:rowOff>
    </xdr:to>
    <xdr:pic>
      <xdr:nvPicPr>
        <xdr:cNvPr id="5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841999" y="38100"/>
          <a:ext cx="1193801" cy="7112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101600</xdr:colOff>
      <xdr:row>1</xdr:row>
      <xdr:rowOff>38100</xdr:rowOff>
    </xdr:from>
    <xdr:to>
      <xdr:col>0</xdr:col>
      <xdr:colOff>1612900</xdr:colOff>
      <xdr:row>3</xdr:row>
      <xdr:rowOff>12700</xdr:rowOff>
    </xdr:to>
    <xdr:pic>
      <xdr:nvPicPr>
        <xdr:cNvPr id="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600" y="419100"/>
          <a:ext cx="1511300" cy="6350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630439</xdr:colOff>
      <xdr:row>0</xdr:row>
      <xdr:rowOff>63501</xdr:rowOff>
    </xdr:from>
    <xdr:to>
      <xdr:col>33</xdr:col>
      <xdr:colOff>389261</xdr:colOff>
      <xdr:row>0</xdr:row>
      <xdr:rowOff>1016000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647939" y="63501"/>
          <a:ext cx="1054222" cy="95249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24</xdr:col>
      <xdr:colOff>50800</xdr:colOff>
      <xdr:row>0</xdr:row>
      <xdr:rowOff>177800</xdr:rowOff>
    </xdr:from>
    <xdr:to>
      <xdr:col>25</xdr:col>
      <xdr:colOff>1438647</xdr:colOff>
      <xdr:row>0</xdr:row>
      <xdr:rowOff>828675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15300" y="177800"/>
          <a:ext cx="1641847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28</xdr:col>
      <xdr:colOff>107949</xdr:colOff>
      <xdr:row>0</xdr:row>
      <xdr:rowOff>136525</xdr:rowOff>
    </xdr:from>
    <xdr:to>
      <xdr:col>29</xdr:col>
      <xdr:colOff>333374</xdr:colOff>
      <xdr:row>0</xdr:row>
      <xdr:rowOff>636857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31549" y="136525"/>
          <a:ext cx="746125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26</xdr:col>
      <xdr:colOff>190500</xdr:colOff>
      <xdr:row>0</xdr:row>
      <xdr:rowOff>361950</xdr:rowOff>
    </xdr:from>
    <xdr:to>
      <xdr:col>27</xdr:col>
      <xdr:colOff>558800</xdr:colOff>
      <xdr:row>0</xdr:row>
      <xdr:rowOff>875941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0300" y="361950"/>
          <a:ext cx="736600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29</xdr:col>
      <xdr:colOff>673100</xdr:colOff>
      <xdr:row>0</xdr:row>
      <xdr:rowOff>390525</xdr:rowOff>
    </xdr:from>
    <xdr:to>
      <xdr:col>30</xdr:col>
      <xdr:colOff>647700</xdr:colOff>
      <xdr:row>0</xdr:row>
      <xdr:rowOff>890858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217400" y="390525"/>
          <a:ext cx="774700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8</xdr:col>
      <xdr:colOff>546100</xdr:colOff>
      <xdr:row>0</xdr:row>
      <xdr:rowOff>63500</xdr:rowOff>
    </xdr:from>
    <xdr:to>
      <xdr:col>10</xdr:col>
      <xdr:colOff>584200</xdr:colOff>
      <xdr:row>0</xdr:row>
      <xdr:rowOff>1268329</xdr:rowOff>
    </xdr:to>
    <xdr:pic>
      <xdr:nvPicPr>
        <xdr:cNvPr id="2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63600" y="63500"/>
          <a:ext cx="13335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50800</xdr:colOff>
      <xdr:row>0</xdr:row>
      <xdr:rowOff>279400</xdr:rowOff>
    </xdr:from>
    <xdr:to>
      <xdr:col>2</xdr:col>
      <xdr:colOff>1438647</xdr:colOff>
      <xdr:row>0</xdr:row>
      <xdr:rowOff>930275</xdr:rowOff>
    </xdr:to>
    <xdr:pic>
      <xdr:nvPicPr>
        <xdr:cNvPr id="2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115300" y="279400"/>
          <a:ext cx="1641847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107949</xdr:colOff>
      <xdr:row>0</xdr:row>
      <xdr:rowOff>136525</xdr:rowOff>
    </xdr:from>
    <xdr:to>
      <xdr:col>6</xdr:col>
      <xdr:colOff>333374</xdr:colOff>
      <xdr:row>0</xdr:row>
      <xdr:rowOff>636857</xdr:rowOff>
    </xdr:to>
    <xdr:pic>
      <xdr:nvPicPr>
        <xdr:cNvPr id="2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31549" y="136525"/>
          <a:ext cx="746125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190500</xdr:colOff>
      <xdr:row>0</xdr:row>
      <xdr:rowOff>654050</xdr:rowOff>
    </xdr:from>
    <xdr:to>
      <xdr:col>4</xdr:col>
      <xdr:colOff>558800</xdr:colOff>
      <xdr:row>0</xdr:row>
      <xdr:rowOff>1168041</xdr:rowOff>
    </xdr:to>
    <xdr:pic>
      <xdr:nvPicPr>
        <xdr:cNvPr id="2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0020300" y="654050"/>
          <a:ext cx="736600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6</xdr:col>
      <xdr:colOff>673100</xdr:colOff>
      <xdr:row>0</xdr:row>
      <xdr:rowOff>657225</xdr:rowOff>
    </xdr:from>
    <xdr:to>
      <xdr:col>7</xdr:col>
      <xdr:colOff>647700</xdr:colOff>
      <xdr:row>0</xdr:row>
      <xdr:rowOff>1157558</xdr:rowOff>
    </xdr:to>
    <xdr:pic>
      <xdr:nvPicPr>
        <xdr:cNvPr id="2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217400" y="657225"/>
          <a:ext cx="774700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0</xdr:row>
      <xdr:rowOff>63500</xdr:rowOff>
    </xdr:from>
    <xdr:to>
      <xdr:col>10</xdr:col>
      <xdr:colOff>584200</xdr:colOff>
      <xdr:row>0</xdr:row>
      <xdr:rowOff>1268329</xdr:rowOff>
    </xdr:to>
    <xdr:pic>
      <xdr:nvPicPr>
        <xdr:cNvPr id="1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7725" y="63500"/>
          <a:ext cx="13335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50800</xdr:colOff>
      <xdr:row>0</xdr:row>
      <xdr:rowOff>279400</xdr:rowOff>
    </xdr:from>
    <xdr:to>
      <xdr:col>2</xdr:col>
      <xdr:colOff>1438647</xdr:colOff>
      <xdr:row>0</xdr:row>
      <xdr:rowOff>930275</xdr:rowOff>
    </xdr:to>
    <xdr:pic>
      <xdr:nvPicPr>
        <xdr:cNvPr id="13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0375" y="2794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107949</xdr:colOff>
      <xdr:row>0</xdr:row>
      <xdr:rowOff>136525</xdr:rowOff>
    </xdr:from>
    <xdr:to>
      <xdr:col>6</xdr:col>
      <xdr:colOff>333374</xdr:colOff>
      <xdr:row>0</xdr:row>
      <xdr:rowOff>636857</xdr:rowOff>
    </xdr:to>
    <xdr:pic>
      <xdr:nvPicPr>
        <xdr:cNvPr id="14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09324" y="136525"/>
          <a:ext cx="74930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190500</xdr:colOff>
      <xdr:row>0</xdr:row>
      <xdr:rowOff>654050</xdr:rowOff>
    </xdr:from>
    <xdr:to>
      <xdr:col>4</xdr:col>
      <xdr:colOff>558800</xdr:colOff>
      <xdr:row>0</xdr:row>
      <xdr:rowOff>1168041</xdr:rowOff>
    </xdr:to>
    <xdr:pic>
      <xdr:nvPicPr>
        <xdr:cNvPr id="15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91725" y="65405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6</xdr:col>
      <xdr:colOff>673100</xdr:colOff>
      <xdr:row>0</xdr:row>
      <xdr:rowOff>657225</xdr:rowOff>
    </xdr:from>
    <xdr:to>
      <xdr:col>7</xdr:col>
      <xdr:colOff>647700</xdr:colOff>
      <xdr:row>0</xdr:row>
      <xdr:rowOff>1157558</xdr:rowOff>
    </xdr:to>
    <xdr:pic>
      <xdr:nvPicPr>
        <xdr:cNvPr id="16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8350" y="657225"/>
          <a:ext cx="774700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0</xdr:row>
      <xdr:rowOff>63500</xdr:rowOff>
    </xdr:from>
    <xdr:to>
      <xdr:col>10</xdr:col>
      <xdr:colOff>584200</xdr:colOff>
      <xdr:row>0</xdr:row>
      <xdr:rowOff>1268329</xdr:rowOff>
    </xdr:to>
    <xdr:pic>
      <xdr:nvPicPr>
        <xdr:cNvPr id="8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7725" y="63500"/>
          <a:ext cx="13335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50800</xdr:colOff>
      <xdr:row>0</xdr:row>
      <xdr:rowOff>279400</xdr:rowOff>
    </xdr:from>
    <xdr:to>
      <xdr:col>2</xdr:col>
      <xdr:colOff>1438647</xdr:colOff>
      <xdr:row>0</xdr:row>
      <xdr:rowOff>930275</xdr:rowOff>
    </xdr:to>
    <xdr:pic>
      <xdr:nvPicPr>
        <xdr:cNvPr id="9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0375" y="2794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107949</xdr:colOff>
      <xdr:row>0</xdr:row>
      <xdr:rowOff>136525</xdr:rowOff>
    </xdr:from>
    <xdr:to>
      <xdr:col>6</xdr:col>
      <xdr:colOff>333374</xdr:colOff>
      <xdr:row>0</xdr:row>
      <xdr:rowOff>636857</xdr:rowOff>
    </xdr:to>
    <xdr:pic>
      <xdr:nvPicPr>
        <xdr:cNvPr id="1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09324" y="136525"/>
          <a:ext cx="74930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190500</xdr:colOff>
      <xdr:row>0</xdr:row>
      <xdr:rowOff>654050</xdr:rowOff>
    </xdr:from>
    <xdr:to>
      <xdr:col>4</xdr:col>
      <xdr:colOff>558800</xdr:colOff>
      <xdr:row>0</xdr:row>
      <xdr:rowOff>1168041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91725" y="65405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6</xdr:col>
      <xdr:colOff>673100</xdr:colOff>
      <xdr:row>0</xdr:row>
      <xdr:rowOff>657225</xdr:rowOff>
    </xdr:from>
    <xdr:to>
      <xdr:col>7</xdr:col>
      <xdr:colOff>647700</xdr:colOff>
      <xdr:row>0</xdr:row>
      <xdr:rowOff>1157558</xdr:rowOff>
    </xdr:to>
    <xdr:pic>
      <xdr:nvPicPr>
        <xdr:cNvPr id="12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8350" y="657225"/>
          <a:ext cx="774700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546100</xdr:colOff>
      <xdr:row>0</xdr:row>
      <xdr:rowOff>63500</xdr:rowOff>
    </xdr:from>
    <xdr:to>
      <xdr:col>10</xdr:col>
      <xdr:colOff>584200</xdr:colOff>
      <xdr:row>0</xdr:row>
      <xdr:rowOff>1268329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47725" y="63500"/>
          <a:ext cx="13335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</xdr:col>
      <xdr:colOff>50800</xdr:colOff>
      <xdr:row>0</xdr:row>
      <xdr:rowOff>279400</xdr:rowOff>
    </xdr:from>
    <xdr:to>
      <xdr:col>2</xdr:col>
      <xdr:colOff>1438647</xdr:colOff>
      <xdr:row>0</xdr:row>
      <xdr:rowOff>930275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80375" y="279400"/>
          <a:ext cx="1645022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107949</xdr:colOff>
      <xdr:row>0</xdr:row>
      <xdr:rowOff>136525</xdr:rowOff>
    </xdr:from>
    <xdr:to>
      <xdr:col>6</xdr:col>
      <xdr:colOff>333374</xdr:colOff>
      <xdr:row>0</xdr:row>
      <xdr:rowOff>636857</xdr:rowOff>
    </xdr:to>
    <xdr:pic>
      <xdr:nvPicPr>
        <xdr:cNvPr id="9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1109324" y="136525"/>
          <a:ext cx="749300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3</xdr:col>
      <xdr:colOff>190500</xdr:colOff>
      <xdr:row>0</xdr:row>
      <xdr:rowOff>654050</xdr:rowOff>
    </xdr:from>
    <xdr:to>
      <xdr:col>4</xdr:col>
      <xdr:colOff>558800</xdr:colOff>
      <xdr:row>0</xdr:row>
      <xdr:rowOff>1168041</xdr:rowOff>
    </xdr:to>
    <xdr:pic>
      <xdr:nvPicPr>
        <xdr:cNvPr id="1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9991725" y="654050"/>
          <a:ext cx="739775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6</xdr:col>
      <xdr:colOff>673100</xdr:colOff>
      <xdr:row>0</xdr:row>
      <xdr:rowOff>657225</xdr:rowOff>
    </xdr:from>
    <xdr:to>
      <xdr:col>7</xdr:col>
      <xdr:colOff>647700</xdr:colOff>
      <xdr:row>0</xdr:row>
      <xdr:rowOff>1157558</xdr:rowOff>
    </xdr:to>
    <xdr:pic>
      <xdr:nvPicPr>
        <xdr:cNvPr id="11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8350" y="657225"/>
          <a:ext cx="774700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215899</xdr:colOff>
      <xdr:row>0</xdr:row>
      <xdr:rowOff>88900</xdr:rowOff>
    </xdr:from>
    <xdr:to>
      <xdr:col>18</xdr:col>
      <xdr:colOff>228600</xdr:colOff>
      <xdr:row>4</xdr:row>
      <xdr:rowOff>228600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58199" y="88900"/>
          <a:ext cx="1651001" cy="15875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4</xdr:col>
      <xdr:colOff>0</xdr:colOff>
      <xdr:row>0</xdr:row>
      <xdr:rowOff>107950</xdr:rowOff>
    </xdr:from>
    <xdr:to>
      <xdr:col>5</xdr:col>
      <xdr:colOff>393700</xdr:colOff>
      <xdr:row>1</xdr:row>
      <xdr:rowOff>365125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49500" y="107950"/>
          <a:ext cx="1117600" cy="6381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15875</xdr:colOff>
      <xdr:row>0</xdr:row>
      <xdr:rowOff>82550</xdr:rowOff>
    </xdr:from>
    <xdr:to>
      <xdr:col>11</xdr:col>
      <xdr:colOff>60325</xdr:colOff>
      <xdr:row>1</xdr:row>
      <xdr:rowOff>349250</xdr:rowOff>
    </xdr:to>
    <xdr:pic>
      <xdr:nvPicPr>
        <xdr:cNvPr id="1031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97375" y="82550"/>
          <a:ext cx="10858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11</xdr:col>
      <xdr:colOff>1000125</xdr:colOff>
      <xdr:row>0</xdr:row>
      <xdr:rowOff>69850</xdr:rowOff>
    </xdr:from>
    <xdr:to>
      <xdr:col>14</xdr:col>
      <xdr:colOff>15875</xdr:colOff>
      <xdr:row>1</xdr:row>
      <xdr:rowOff>336550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423025" y="69850"/>
          <a:ext cx="11112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101600</xdr:colOff>
      <xdr:row>1</xdr:row>
      <xdr:rowOff>38100</xdr:rowOff>
    </xdr:from>
    <xdr:to>
      <xdr:col>3</xdr:col>
      <xdr:colOff>188608</xdr:colOff>
      <xdr:row>3</xdr:row>
      <xdr:rowOff>190500</xdr:rowOff>
    </xdr:to>
    <xdr:pic>
      <xdr:nvPicPr>
        <xdr:cNvPr id="18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600" y="419100"/>
          <a:ext cx="1979308" cy="8128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215899</xdr:colOff>
      <xdr:row>0</xdr:row>
      <xdr:rowOff>88900</xdr:rowOff>
    </xdr:from>
    <xdr:to>
      <xdr:col>18</xdr:col>
      <xdr:colOff>228600</xdr:colOff>
      <xdr:row>4</xdr:row>
      <xdr:rowOff>228600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7399" y="88900"/>
          <a:ext cx="1641476" cy="15779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4</xdr:col>
      <xdr:colOff>0</xdr:colOff>
      <xdr:row>0</xdr:row>
      <xdr:rowOff>107950</xdr:rowOff>
    </xdr:from>
    <xdr:to>
      <xdr:col>5</xdr:col>
      <xdr:colOff>393700</xdr:colOff>
      <xdr:row>1</xdr:row>
      <xdr:rowOff>365125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33625" y="107950"/>
          <a:ext cx="1117600" cy="6381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15875</xdr:colOff>
      <xdr:row>0</xdr:row>
      <xdr:rowOff>82550</xdr:rowOff>
    </xdr:from>
    <xdr:to>
      <xdr:col>11</xdr:col>
      <xdr:colOff>60325</xdr:colOff>
      <xdr:row>1</xdr:row>
      <xdr:rowOff>349250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68800" y="82550"/>
          <a:ext cx="10731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11</xdr:col>
      <xdr:colOff>1000125</xdr:colOff>
      <xdr:row>0</xdr:row>
      <xdr:rowOff>69850</xdr:rowOff>
    </xdr:from>
    <xdr:to>
      <xdr:col>14</xdr:col>
      <xdr:colOff>15875</xdr:colOff>
      <xdr:row>1</xdr:row>
      <xdr:rowOff>336550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81750" y="69850"/>
          <a:ext cx="1101725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101600</xdr:colOff>
      <xdr:row>1</xdr:row>
      <xdr:rowOff>38100</xdr:rowOff>
    </xdr:from>
    <xdr:to>
      <xdr:col>3</xdr:col>
      <xdr:colOff>188608</xdr:colOff>
      <xdr:row>3</xdr:row>
      <xdr:rowOff>190500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600" y="419100"/>
          <a:ext cx="1963433" cy="8096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215899</xdr:colOff>
      <xdr:row>0</xdr:row>
      <xdr:rowOff>88900</xdr:rowOff>
    </xdr:from>
    <xdr:to>
      <xdr:col>18</xdr:col>
      <xdr:colOff>228600</xdr:colOff>
      <xdr:row>4</xdr:row>
      <xdr:rowOff>228600</xdr:rowOff>
    </xdr:to>
    <xdr:pic>
      <xdr:nvPicPr>
        <xdr:cNvPr id="7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407399" y="88900"/>
          <a:ext cx="1641476" cy="15779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4</xdr:col>
      <xdr:colOff>0</xdr:colOff>
      <xdr:row>0</xdr:row>
      <xdr:rowOff>107950</xdr:rowOff>
    </xdr:from>
    <xdr:to>
      <xdr:col>5</xdr:col>
      <xdr:colOff>393700</xdr:colOff>
      <xdr:row>1</xdr:row>
      <xdr:rowOff>365125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333625" y="107950"/>
          <a:ext cx="1117600" cy="6381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15875</xdr:colOff>
      <xdr:row>0</xdr:row>
      <xdr:rowOff>82550</xdr:rowOff>
    </xdr:from>
    <xdr:to>
      <xdr:col>11</xdr:col>
      <xdr:colOff>60325</xdr:colOff>
      <xdr:row>1</xdr:row>
      <xdr:rowOff>349250</xdr:rowOff>
    </xdr:to>
    <xdr:pic>
      <xdr:nvPicPr>
        <xdr:cNvPr id="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4368800" y="82550"/>
          <a:ext cx="1073150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11</xdr:col>
      <xdr:colOff>1000125</xdr:colOff>
      <xdr:row>0</xdr:row>
      <xdr:rowOff>69850</xdr:rowOff>
    </xdr:from>
    <xdr:to>
      <xdr:col>14</xdr:col>
      <xdr:colOff>15875</xdr:colOff>
      <xdr:row>1</xdr:row>
      <xdr:rowOff>336550</xdr:rowOff>
    </xdr:to>
    <xdr:pic>
      <xdr:nvPicPr>
        <xdr:cNvPr id="10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381750" y="69850"/>
          <a:ext cx="1101725" cy="647700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101600</xdr:colOff>
      <xdr:row>1</xdr:row>
      <xdr:rowOff>38100</xdr:rowOff>
    </xdr:from>
    <xdr:to>
      <xdr:col>3</xdr:col>
      <xdr:colOff>188608</xdr:colOff>
      <xdr:row>3</xdr:row>
      <xdr:rowOff>190500</xdr:rowOff>
    </xdr:to>
    <xdr:pic>
      <xdr:nvPicPr>
        <xdr:cNvPr id="21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01600" y="419100"/>
          <a:ext cx="1963433" cy="80962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1054100</xdr:colOff>
      <xdr:row>0</xdr:row>
      <xdr:rowOff>139700</xdr:rowOff>
    </xdr:from>
    <xdr:to>
      <xdr:col>4</xdr:col>
      <xdr:colOff>149225</xdr:colOff>
      <xdr:row>0</xdr:row>
      <xdr:rowOff>640032</xdr:rowOff>
    </xdr:to>
    <xdr:pic>
      <xdr:nvPicPr>
        <xdr:cNvPr id="17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13100" y="139700"/>
          <a:ext cx="746125" cy="500332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5</xdr:col>
      <xdr:colOff>0</xdr:colOff>
      <xdr:row>0</xdr:row>
      <xdr:rowOff>647700</xdr:rowOff>
    </xdr:from>
    <xdr:to>
      <xdr:col>6</xdr:col>
      <xdr:colOff>101600</xdr:colOff>
      <xdr:row>0</xdr:row>
      <xdr:rowOff>1148033</xdr:rowOff>
    </xdr:to>
    <xdr:pic>
      <xdr:nvPicPr>
        <xdr:cNvPr id="1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267200" y="647700"/>
          <a:ext cx="774700" cy="500333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2</xdr:col>
      <xdr:colOff>228600</xdr:colOff>
      <xdr:row>0</xdr:row>
      <xdr:rowOff>660400</xdr:rowOff>
    </xdr:from>
    <xdr:to>
      <xdr:col>3</xdr:col>
      <xdr:colOff>711200</xdr:colOff>
      <xdr:row>0</xdr:row>
      <xdr:rowOff>1174391</xdr:rowOff>
    </xdr:to>
    <xdr:pic>
      <xdr:nvPicPr>
        <xdr:cNvPr id="20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133600" y="660400"/>
          <a:ext cx="736600" cy="513991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7</xdr:col>
      <xdr:colOff>177800</xdr:colOff>
      <xdr:row>0</xdr:row>
      <xdr:rowOff>76200</xdr:rowOff>
    </xdr:from>
    <xdr:to>
      <xdr:col>9</xdr:col>
      <xdr:colOff>368300</xdr:colOff>
      <xdr:row>0</xdr:row>
      <xdr:rowOff>1281029</xdr:rowOff>
    </xdr:to>
    <xdr:pic>
      <xdr:nvPicPr>
        <xdr:cNvPr id="21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15000" y="76200"/>
          <a:ext cx="1282700" cy="1204829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63500</xdr:colOff>
      <xdr:row>0</xdr:row>
      <xdr:rowOff>304800</xdr:rowOff>
    </xdr:from>
    <xdr:to>
      <xdr:col>1</xdr:col>
      <xdr:colOff>1451347</xdr:colOff>
      <xdr:row>0</xdr:row>
      <xdr:rowOff>955675</xdr:rowOff>
    </xdr:to>
    <xdr:pic>
      <xdr:nvPicPr>
        <xdr:cNvPr id="22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3500" y="304800"/>
          <a:ext cx="1641847" cy="650875"/>
        </a:xfrm>
        <a:prstGeom prst="rect">
          <a:avLst/>
        </a:prstGeom>
        <a:noFill/>
        <a:ln w="9525" algn="in">
          <a:noFill/>
          <a:miter lim="800000"/>
          <a:headEnd/>
          <a:tailEnd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0"/>
  <sheetViews>
    <sheetView zoomScaleNormal="100" workbookViewId="0">
      <selection activeCell="L26" sqref="L26"/>
    </sheetView>
  </sheetViews>
  <sheetFormatPr defaultRowHeight="14.25" x14ac:dyDescent="0.45"/>
  <cols>
    <col min="1" max="1" width="3.86328125" customWidth="1"/>
    <col min="2" max="2" width="3.265625" customWidth="1"/>
    <col min="3" max="3" width="5.265625" customWidth="1"/>
    <col min="4" max="4" width="27" customWidth="1"/>
    <col min="5" max="5" width="6.1328125" customWidth="1"/>
    <col min="6" max="6" width="12" customWidth="1"/>
    <col min="7" max="7" width="34.3984375" customWidth="1"/>
  </cols>
  <sheetData>
    <row r="1" spans="1:17" ht="106.5" customHeight="1" x14ac:dyDescent="0.45">
      <c r="A1" s="266"/>
      <c r="B1" s="267"/>
      <c r="C1" s="267"/>
      <c r="D1" s="267"/>
      <c r="E1" s="267"/>
      <c r="F1" s="267"/>
      <c r="G1" s="267"/>
    </row>
    <row r="2" spans="1:17" ht="20.25" customHeight="1" thickBot="1" x14ac:dyDescent="0.5">
      <c r="A2" s="266" t="s">
        <v>129</v>
      </c>
      <c r="B2" s="267"/>
      <c r="C2" s="267"/>
      <c r="D2" s="267"/>
      <c r="E2" s="267"/>
      <c r="F2" s="267"/>
      <c r="G2" s="267"/>
      <c r="H2" s="2"/>
      <c r="I2" s="2"/>
    </row>
    <row r="3" spans="1:17" ht="28.5" thickTop="1" thickBot="1" x14ac:dyDescent="0.5">
      <c r="A3" s="272" t="s">
        <v>37</v>
      </c>
      <c r="B3" s="273"/>
      <c r="C3" s="273"/>
      <c r="D3" s="273"/>
      <c r="E3" s="273"/>
      <c r="F3" s="273"/>
      <c r="G3" s="274"/>
      <c r="H3" s="2"/>
      <c r="I3" s="2"/>
    </row>
    <row r="4" spans="1:17" ht="22.5" customHeight="1" thickTop="1" x14ac:dyDescent="0.45">
      <c r="A4" s="271" t="s">
        <v>128</v>
      </c>
      <c r="B4" s="271"/>
      <c r="C4" s="271"/>
      <c r="D4" s="271"/>
      <c r="E4" s="271"/>
      <c r="F4" s="271"/>
      <c r="G4" s="271"/>
      <c r="H4" s="2"/>
      <c r="I4" s="2"/>
    </row>
    <row r="5" spans="1:17" ht="4.5" customHeight="1" thickBot="1" x14ac:dyDescent="0.5">
      <c r="A5" s="275"/>
      <c r="B5" s="275"/>
      <c r="C5" s="275"/>
      <c r="D5" s="275"/>
      <c r="E5" s="275"/>
      <c r="F5" s="275"/>
      <c r="G5" s="275"/>
      <c r="H5" s="2"/>
      <c r="I5" s="2"/>
    </row>
    <row r="6" spans="1:17" ht="21" customHeight="1" thickBot="1" x14ac:dyDescent="0.5">
      <c r="A6" s="268" t="s">
        <v>130</v>
      </c>
      <c r="B6" s="269"/>
      <c r="C6" s="269"/>
      <c r="D6" s="269"/>
      <c r="E6" s="269"/>
      <c r="F6" s="269"/>
      <c r="G6" s="270"/>
      <c r="H6" s="2"/>
      <c r="I6" s="2"/>
      <c r="J6" s="1"/>
      <c r="K6" s="1"/>
      <c r="L6" s="1"/>
    </row>
    <row r="7" spans="1:17" ht="15.75" customHeight="1" x14ac:dyDescent="0.45">
      <c r="A7" s="263"/>
      <c r="B7" s="263"/>
      <c r="C7" s="263"/>
      <c r="D7" s="263"/>
      <c r="E7" s="263"/>
      <c r="F7" s="263"/>
      <c r="G7" s="263"/>
      <c r="H7" s="2"/>
      <c r="I7" s="2"/>
      <c r="J7" s="1"/>
      <c r="K7" s="1"/>
      <c r="L7" s="1"/>
    </row>
    <row r="8" spans="1:17" ht="15.75" customHeight="1" x14ac:dyDescent="0.45">
      <c r="A8" s="264" t="s">
        <v>38</v>
      </c>
      <c r="B8" s="264"/>
      <c r="C8" s="264"/>
      <c r="D8" s="264"/>
      <c r="E8" s="264"/>
      <c r="F8" s="264"/>
      <c r="G8" s="264"/>
      <c r="H8" s="2"/>
      <c r="I8" s="2"/>
      <c r="J8" s="2"/>
      <c r="K8" s="2"/>
      <c r="L8" s="2"/>
      <c r="M8" s="2"/>
      <c r="N8" s="2"/>
      <c r="O8" s="2"/>
      <c r="P8" s="2"/>
      <c r="Q8" s="2"/>
    </row>
    <row r="9" spans="1:17" ht="15.75" customHeight="1" x14ac:dyDescent="0.45">
      <c r="A9" s="263"/>
      <c r="B9" s="263"/>
      <c r="C9" s="263"/>
      <c r="D9" s="263"/>
      <c r="E9" s="263"/>
      <c r="F9" s="263"/>
      <c r="G9" s="263"/>
      <c r="H9" s="2"/>
      <c r="I9" s="2"/>
      <c r="J9" s="2"/>
      <c r="K9" s="2"/>
      <c r="L9" s="2"/>
      <c r="M9" s="2"/>
      <c r="N9" s="2"/>
      <c r="O9" s="2"/>
      <c r="P9" s="2"/>
      <c r="Q9" s="2"/>
    </row>
    <row r="10" spans="1:17" ht="15.75" customHeight="1" x14ac:dyDescent="0.45">
      <c r="A10" s="5"/>
      <c r="B10" s="6" t="s">
        <v>0</v>
      </c>
      <c r="C10" s="6" t="s">
        <v>29</v>
      </c>
      <c r="D10" s="6" t="s">
        <v>131</v>
      </c>
      <c r="E10" s="7">
        <v>250</v>
      </c>
      <c r="F10" s="6" t="s">
        <v>10</v>
      </c>
      <c r="G10" s="6" t="s">
        <v>187</v>
      </c>
      <c r="H10" s="4"/>
      <c r="I10" s="2"/>
      <c r="J10" s="2"/>
      <c r="K10" s="2"/>
      <c r="L10" s="2"/>
      <c r="M10" s="2"/>
      <c r="N10" s="2"/>
      <c r="O10" s="2"/>
      <c r="P10" s="2"/>
      <c r="Q10" s="2"/>
    </row>
    <row r="11" spans="1:17" ht="15.75" customHeight="1" x14ac:dyDescent="0.45">
      <c r="A11" s="5"/>
      <c r="B11" s="6" t="s">
        <v>11</v>
      </c>
      <c r="C11" s="6" t="s">
        <v>30</v>
      </c>
      <c r="D11" s="6" t="s">
        <v>132</v>
      </c>
      <c r="E11" s="7">
        <v>225</v>
      </c>
      <c r="F11" s="6" t="s">
        <v>10</v>
      </c>
      <c r="G11" s="6" t="s">
        <v>188</v>
      </c>
      <c r="H11" s="4"/>
      <c r="I11" s="2"/>
      <c r="J11" s="2"/>
      <c r="K11" s="2"/>
      <c r="L11" s="2"/>
      <c r="M11" s="2"/>
      <c r="N11" s="2"/>
      <c r="O11" s="2"/>
      <c r="P11" s="2"/>
      <c r="Q11" s="2"/>
    </row>
    <row r="12" spans="1:17" ht="15.75" customHeight="1" x14ac:dyDescent="0.45">
      <c r="A12" s="5"/>
      <c r="B12" s="6" t="s">
        <v>12</v>
      </c>
      <c r="C12" s="6" t="s">
        <v>31</v>
      </c>
      <c r="D12" s="6" t="s">
        <v>133</v>
      </c>
      <c r="E12" s="7">
        <v>140</v>
      </c>
      <c r="F12" s="6" t="s">
        <v>10</v>
      </c>
      <c r="G12" s="6" t="s">
        <v>188</v>
      </c>
      <c r="H12" s="4"/>
      <c r="I12" s="2"/>
      <c r="J12" s="2"/>
      <c r="K12" s="2"/>
      <c r="L12" s="2"/>
      <c r="M12" s="2"/>
      <c r="N12" s="2"/>
      <c r="O12" s="2"/>
      <c r="P12" s="2"/>
      <c r="Q12" s="2"/>
    </row>
    <row r="13" spans="1:17" ht="15.75" customHeight="1" x14ac:dyDescent="0.45">
      <c r="A13" s="5"/>
      <c r="B13" s="6" t="s">
        <v>13</v>
      </c>
      <c r="C13" s="6" t="s">
        <v>32</v>
      </c>
      <c r="D13" s="6" t="s">
        <v>134</v>
      </c>
      <c r="E13" s="7">
        <v>65</v>
      </c>
      <c r="F13" s="6" t="s">
        <v>10</v>
      </c>
      <c r="G13" s="6" t="s">
        <v>187</v>
      </c>
      <c r="H13" s="4"/>
      <c r="I13" s="2"/>
      <c r="J13" s="2"/>
      <c r="K13" s="2"/>
      <c r="L13" s="2"/>
      <c r="M13" s="2"/>
      <c r="N13" s="2"/>
      <c r="O13" s="2"/>
      <c r="P13" s="2"/>
      <c r="Q13" s="2"/>
    </row>
    <row r="14" spans="1:17" ht="15.75" customHeight="1" x14ac:dyDescent="0.45">
      <c r="A14" s="5"/>
      <c r="B14" s="6" t="s">
        <v>14</v>
      </c>
      <c r="C14" s="6" t="s">
        <v>33</v>
      </c>
      <c r="D14" s="6" t="s">
        <v>135</v>
      </c>
      <c r="E14" s="7">
        <v>44</v>
      </c>
      <c r="F14" s="6" t="s">
        <v>10</v>
      </c>
      <c r="G14" s="6" t="s">
        <v>190</v>
      </c>
      <c r="H14" s="4"/>
      <c r="I14" s="2"/>
      <c r="J14" s="2"/>
      <c r="K14" s="2"/>
      <c r="L14" s="2"/>
      <c r="M14" s="2"/>
      <c r="N14" s="2"/>
      <c r="O14" s="2"/>
      <c r="P14" s="2"/>
      <c r="Q14" s="2"/>
    </row>
    <row r="15" spans="1:17" ht="15.75" customHeight="1" x14ac:dyDescent="0.45">
      <c r="A15" s="5"/>
      <c r="B15" s="6" t="s">
        <v>15</v>
      </c>
      <c r="C15" s="6" t="s">
        <v>34</v>
      </c>
      <c r="D15" s="6" t="s">
        <v>136</v>
      </c>
      <c r="E15" s="7">
        <v>35</v>
      </c>
      <c r="F15" s="6" t="s">
        <v>10</v>
      </c>
      <c r="G15" s="6" t="s">
        <v>188</v>
      </c>
      <c r="H15" s="4"/>
      <c r="I15" s="2"/>
      <c r="J15" s="2"/>
      <c r="K15" s="2"/>
      <c r="L15" s="2"/>
      <c r="M15" s="2"/>
      <c r="N15" s="2"/>
      <c r="O15" s="2"/>
      <c r="P15" s="2"/>
      <c r="Q15" s="2"/>
    </row>
    <row r="16" spans="1:17" ht="15.75" customHeight="1" x14ac:dyDescent="0.45">
      <c r="A16" s="5"/>
      <c r="B16" s="6" t="s">
        <v>16</v>
      </c>
      <c r="C16" s="6" t="s">
        <v>35</v>
      </c>
      <c r="D16" s="6" t="s">
        <v>137</v>
      </c>
      <c r="E16" s="7">
        <v>28</v>
      </c>
      <c r="F16" s="6" t="s">
        <v>9</v>
      </c>
      <c r="G16" s="6" t="s">
        <v>189</v>
      </c>
      <c r="H16" s="4"/>
      <c r="I16" s="2"/>
      <c r="J16" s="2"/>
      <c r="K16" s="2"/>
      <c r="L16" s="2"/>
      <c r="M16" s="2"/>
      <c r="N16" s="2"/>
      <c r="O16" s="2"/>
      <c r="P16" s="2"/>
      <c r="Q16" s="2"/>
    </row>
    <row r="17" spans="1:17" ht="15.75" customHeight="1" x14ac:dyDescent="0.45">
      <c r="A17" s="5"/>
      <c r="B17" s="6" t="s">
        <v>17</v>
      </c>
      <c r="C17" s="6" t="s">
        <v>36</v>
      </c>
      <c r="D17" s="6" t="s">
        <v>191</v>
      </c>
      <c r="E17" s="7">
        <v>22</v>
      </c>
      <c r="F17" s="6" t="s">
        <v>9</v>
      </c>
      <c r="G17" s="6" t="s">
        <v>230</v>
      </c>
      <c r="H17" s="4"/>
      <c r="I17" s="2">
        <f>SUM(E10:E17)</f>
        <v>809</v>
      </c>
      <c r="J17" s="2"/>
      <c r="K17" s="2"/>
      <c r="L17" s="2"/>
      <c r="M17" s="2"/>
      <c r="N17" s="2"/>
      <c r="O17" s="2"/>
      <c r="P17" s="2"/>
      <c r="Q17" s="2"/>
    </row>
    <row r="18" spans="1:17" ht="12" customHeight="1" x14ac:dyDescent="0.45">
      <c r="A18" s="263"/>
      <c r="B18" s="263"/>
      <c r="C18" s="263"/>
      <c r="D18" s="263"/>
      <c r="E18" s="263"/>
      <c r="F18" s="263"/>
      <c r="G18" s="263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15.4" x14ac:dyDescent="0.45">
      <c r="B19" s="5"/>
      <c r="D19" s="254" t="s">
        <v>18</v>
      </c>
      <c r="E19" s="254" t="s">
        <v>138</v>
      </c>
      <c r="F19" s="5"/>
      <c r="G19" s="5"/>
      <c r="H19" s="2"/>
      <c r="I19" s="2"/>
      <c r="J19" s="2"/>
      <c r="K19" s="2"/>
      <c r="L19" s="2"/>
      <c r="M19" s="2"/>
      <c r="N19" s="2"/>
      <c r="O19" s="2"/>
      <c r="P19" s="2"/>
      <c r="Q19" s="2"/>
    </row>
    <row r="20" spans="1:17" ht="15.75" customHeight="1" x14ac:dyDescent="0.45">
      <c r="A20" s="263"/>
      <c r="B20" s="263"/>
      <c r="C20" s="263"/>
      <c r="D20" s="263"/>
      <c r="E20" s="263"/>
      <c r="F20" s="263"/>
      <c r="G20" s="263"/>
      <c r="H20" s="2"/>
      <c r="I20" s="2"/>
      <c r="J20" s="2"/>
      <c r="K20" s="2"/>
      <c r="L20" s="2"/>
      <c r="M20" s="2"/>
      <c r="N20" s="2"/>
      <c r="O20" s="2"/>
      <c r="P20" s="2"/>
      <c r="Q20" s="2"/>
    </row>
    <row r="21" spans="1:17" ht="15.75" customHeight="1" x14ac:dyDescent="0.45">
      <c r="A21" s="264" t="s">
        <v>39</v>
      </c>
      <c r="B21" s="264"/>
      <c r="C21" s="264"/>
      <c r="D21" s="264"/>
      <c r="E21" s="264"/>
      <c r="F21" s="264"/>
      <c r="G21" s="264"/>
      <c r="H21" s="2"/>
      <c r="I21" s="2"/>
      <c r="J21" s="2"/>
      <c r="K21" s="2"/>
      <c r="L21" s="2"/>
      <c r="M21" s="2"/>
      <c r="N21" s="2"/>
      <c r="O21" s="2"/>
      <c r="P21" s="2"/>
      <c r="Q21" s="2"/>
    </row>
    <row r="22" spans="1:17" ht="15.75" customHeight="1" x14ac:dyDescent="0.45">
      <c r="A22" s="263"/>
      <c r="B22" s="263"/>
      <c r="C22" s="263"/>
      <c r="D22" s="263"/>
      <c r="E22" s="263"/>
      <c r="F22" s="263"/>
      <c r="G22" s="263"/>
      <c r="H22" s="2"/>
      <c r="I22" s="2"/>
      <c r="J22" s="2"/>
      <c r="K22" s="2"/>
      <c r="L22" s="2"/>
      <c r="M22" s="2"/>
      <c r="N22" s="2"/>
      <c r="O22" s="2"/>
      <c r="P22" s="2"/>
      <c r="Q22" s="2"/>
    </row>
    <row r="23" spans="1:17" ht="15.75" customHeight="1" x14ac:dyDescent="0.45">
      <c r="A23" s="5"/>
      <c r="B23" s="6" t="s">
        <v>0</v>
      </c>
      <c r="C23" s="6" t="s">
        <v>1</v>
      </c>
      <c r="D23" s="6" t="s">
        <v>172</v>
      </c>
      <c r="E23" s="7">
        <v>200</v>
      </c>
      <c r="F23" s="6" t="s">
        <v>10</v>
      </c>
      <c r="G23" s="6" t="s">
        <v>186</v>
      </c>
      <c r="H23" s="4"/>
      <c r="I23" s="2"/>
      <c r="J23" s="2"/>
      <c r="K23" s="2"/>
      <c r="L23" s="2"/>
      <c r="M23" s="2"/>
      <c r="N23" s="2"/>
      <c r="O23" s="2"/>
      <c r="P23" s="2"/>
      <c r="Q23" s="2"/>
    </row>
    <row r="24" spans="1:17" ht="15.75" customHeight="1" x14ac:dyDescent="0.45">
      <c r="A24" s="5"/>
      <c r="B24" s="6" t="s">
        <v>11</v>
      </c>
      <c r="C24" s="6" t="s">
        <v>2</v>
      </c>
      <c r="D24" s="6" t="s">
        <v>173</v>
      </c>
      <c r="E24" s="7">
        <v>140</v>
      </c>
      <c r="F24" s="6" t="s">
        <v>10</v>
      </c>
      <c r="G24" s="6" t="s">
        <v>178</v>
      </c>
      <c r="H24" s="4"/>
      <c r="I24" s="2"/>
      <c r="J24" s="2"/>
      <c r="K24" s="2"/>
      <c r="L24" s="2"/>
      <c r="M24" s="2"/>
      <c r="N24" s="2"/>
      <c r="O24" s="2"/>
      <c r="P24" s="2"/>
      <c r="Q24" s="2"/>
    </row>
    <row r="25" spans="1:17" ht="15.75" customHeight="1" x14ac:dyDescent="0.45">
      <c r="A25" s="5"/>
      <c r="B25" s="6" t="s">
        <v>12</v>
      </c>
      <c r="C25" s="6" t="s">
        <v>3</v>
      </c>
      <c r="D25" s="6" t="s">
        <v>174</v>
      </c>
      <c r="E25" s="7">
        <v>140</v>
      </c>
      <c r="F25" s="6" t="s">
        <v>10</v>
      </c>
      <c r="G25" s="6" t="s">
        <v>179</v>
      </c>
      <c r="H25" s="4"/>
      <c r="I25" s="2"/>
      <c r="J25" s="2"/>
      <c r="K25" s="2"/>
      <c r="L25" s="2"/>
      <c r="M25" s="2"/>
      <c r="N25" s="2"/>
      <c r="O25" s="2"/>
      <c r="P25" s="2"/>
      <c r="Q25" s="2"/>
    </row>
    <row r="26" spans="1:17" ht="15.75" customHeight="1" x14ac:dyDescent="0.45">
      <c r="A26" s="5"/>
      <c r="B26" s="6" t="s">
        <v>13</v>
      </c>
      <c r="C26" s="6" t="s">
        <v>4</v>
      </c>
      <c r="D26" s="6" t="s">
        <v>175</v>
      </c>
      <c r="E26" s="7">
        <v>110</v>
      </c>
      <c r="F26" s="6" t="s">
        <v>10</v>
      </c>
      <c r="G26" s="6" t="s">
        <v>180</v>
      </c>
      <c r="H26" s="4"/>
      <c r="I26" s="2"/>
      <c r="J26" s="2"/>
      <c r="K26" s="2"/>
      <c r="L26" s="2"/>
      <c r="M26" s="2"/>
      <c r="N26" s="2"/>
      <c r="O26" s="2"/>
      <c r="P26" s="2"/>
      <c r="Q26" s="2"/>
    </row>
    <row r="27" spans="1:17" ht="15.75" customHeight="1" x14ac:dyDescent="0.45">
      <c r="A27" s="5"/>
      <c r="B27" s="6" t="s">
        <v>14</v>
      </c>
      <c r="C27" s="6" t="s">
        <v>5</v>
      </c>
      <c r="D27" s="6" t="s">
        <v>176</v>
      </c>
      <c r="E27" s="7">
        <v>50</v>
      </c>
      <c r="F27" s="6" t="s">
        <v>10</v>
      </c>
      <c r="G27" s="6" t="s">
        <v>181</v>
      </c>
      <c r="H27" s="4"/>
      <c r="I27" s="2"/>
      <c r="J27" s="2"/>
      <c r="K27" s="2"/>
      <c r="L27" s="2"/>
      <c r="M27" s="2"/>
      <c r="N27" s="2"/>
      <c r="O27" s="2"/>
      <c r="P27" s="2"/>
      <c r="Q27" s="2"/>
    </row>
    <row r="28" spans="1:17" ht="15.75" customHeight="1" x14ac:dyDescent="0.45">
      <c r="A28" s="5"/>
      <c r="B28" s="6" t="s">
        <v>15</v>
      </c>
      <c r="C28" s="6" t="s">
        <v>6</v>
      </c>
      <c r="D28" s="6" t="s">
        <v>177</v>
      </c>
      <c r="E28" s="7">
        <v>41</v>
      </c>
      <c r="F28" s="6" t="s">
        <v>10</v>
      </c>
      <c r="G28" s="6" t="s">
        <v>182</v>
      </c>
      <c r="H28" s="4"/>
      <c r="I28" s="2"/>
      <c r="J28" s="2"/>
      <c r="K28" s="2"/>
      <c r="L28" s="2"/>
      <c r="M28" s="2"/>
      <c r="N28" s="2"/>
      <c r="O28" s="2"/>
      <c r="P28" s="2"/>
      <c r="Q28" s="2"/>
    </row>
    <row r="29" spans="1:17" ht="15.75" customHeight="1" x14ac:dyDescent="0.45">
      <c r="A29" s="5"/>
      <c r="B29" s="6" t="s">
        <v>16</v>
      </c>
      <c r="C29" s="6" t="s">
        <v>7</v>
      </c>
      <c r="D29" s="6" t="s">
        <v>183</v>
      </c>
      <c r="E29" s="7">
        <v>40</v>
      </c>
      <c r="F29" s="6" t="s">
        <v>9</v>
      </c>
      <c r="G29" s="6" t="s">
        <v>185</v>
      </c>
      <c r="H29" s="4"/>
      <c r="I29" s="2"/>
      <c r="J29" s="2"/>
      <c r="K29" s="2"/>
      <c r="L29" s="2"/>
      <c r="M29" s="2"/>
      <c r="N29" s="2"/>
      <c r="O29" s="2"/>
      <c r="P29" s="2"/>
      <c r="Q29" s="2"/>
    </row>
    <row r="30" spans="1:17" ht="15.75" customHeight="1" x14ac:dyDescent="0.45">
      <c r="A30" s="5"/>
      <c r="B30" s="6" t="s">
        <v>17</v>
      </c>
      <c r="C30" s="6" t="s">
        <v>8</v>
      </c>
      <c r="D30" s="6" t="s">
        <v>184</v>
      </c>
      <c r="E30" s="7">
        <v>20</v>
      </c>
      <c r="F30" s="6" t="s">
        <v>9</v>
      </c>
      <c r="G30" s="6" t="s">
        <v>185</v>
      </c>
      <c r="H30" s="4"/>
      <c r="I30" s="2">
        <f>SUM(E23:E30)</f>
        <v>741</v>
      </c>
      <c r="J30" s="2"/>
      <c r="K30" s="2"/>
      <c r="L30" s="2"/>
      <c r="M30" s="2"/>
      <c r="N30" s="2"/>
      <c r="O30" s="2"/>
      <c r="P30" s="2"/>
      <c r="Q30" s="2"/>
    </row>
    <row r="31" spans="1:17" ht="12" customHeight="1" x14ac:dyDescent="0.45">
      <c r="A31" s="263"/>
      <c r="B31" s="263"/>
      <c r="C31" s="263"/>
      <c r="D31" s="263"/>
      <c r="E31" s="263"/>
      <c r="F31" s="263"/>
      <c r="G31" s="263"/>
      <c r="H31" s="2"/>
      <c r="I31" s="2"/>
      <c r="J31" s="2"/>
      <c r="K31" s="2"/>
      <c r="L31" s="2"/>
      <c r="M31" s="2"/>
      <c r="N31" s="2"/>
      <c r="O31" s="2"/>
      <c r="P31" s="2"/>
      <c r="Q31" s="2"/>
    </row>
    <row r="32" spans="1:17" ht="15.4" x14ac:dyDescent="0.45">
      <c r="B32" s="5"/>
      <c r="C32" s="5"/>
      <c r="D32" s="254" t="s">
        <v>18</v>
      </c>
      <c r="E32" s="265" t="s">
        <v>229</v>
      </c>
      <c r="F32" s="265"/>
      <c r="G32" s="265"/>
      <c r="H32" s="2"/>
      <c r="I32" s="2"/>
      <c r="J32" s="2"/>
      <c r="K32" s="2"/>
      <c r="L32" s="2"/>
      <c r="M32" s="2"/>
      <c r="N32" s="2"/>
      <c r="O32" s="2"/>
      <c r="P32" s="2"/>
      <c r="Q32" s="2"/>
    </row>
    <row r="33" spans="1:17" ht="15.75" customHeight="1" x14ac:dyDescent="0.45">
      <c r="A33" s="263"/>
      <c r="B33" s="263"/>
      <c r="C33" s="263"/>
      <c r="D33" s="263"/>
      <c r="E33" s="263"/>
      <c r="F33" s="263"/>
      <c r="G33" s="263"/>
      <c r="H33" s="2"/>
      <c r="I33" s="2"/>
      <c r="J33" s="2"/>
      <c r="K33" s="2"/>
      <c r="L33" s="2"/>
      <c r="M33" s="2"/>
      <c r="N33" s="2"/>
      <c r="O33" s="2"/>
      <c r="P33" s="2"/>
      <c r="Q33" s="2"/>
    </row>
    <row r="34" spans="1:17" ht="15.75" customHeight="1" x14ac:dyDescent="0.45">
      <c r="A34" s="264" t="s">
        <v>40</v>
      </c>
      <c r="B34" s="264"/>
      <c r="C34" s="264"/>
      <c r="D34" s="264"/>
      <c r="E34" s="264"/>
      <c r="F34" s="264"/>
      <c r="G34" s="264"/>
      <c r="H34" s="2"/>
      <c r="I34" s="2"/>
      <c r="J34" s="2"/>
      <c r="K34" s="2"/>
      <c r="L34" s="2"/>
      <c r="M34" s="2"/>
      <c r="N34" s="2"/>
      <c r="O34" s="2"/>
      <c r="P34" s="2"/>
      <c r="Q34" s="2"/>
    </row>
    <row r="35" spans="1:17" ht="15.75" customHeight="1" x14ac:dyDescent="0.45">
      <c r="A35" s="263"/>
      <c r="B35" s="263"/>
      <c r="C35" s="263"/>
      <c r="D35" s="263"/>
      <c r="E35" s="263"/>
      <c r="F35" s="263"/>
      <c r="G35" s="263"/>
      <c r="H35" s="2"/>
      <c r="I35" s="2"/>
      <c r="J35" s="2"/>
      <c r="K35" s="2"/>
      <c r="L35" s="2"/>
      <c r="M35" s="2"/>
      <c r="N35" s="2"/>
      <c r="O35" s="2"/>
      <c r="P35" s="2"/>
      <c r="Q35" s="2"/>
    </row>
    <row r="36" spans="1:17" ht="15.75" customHeight="1" x14ac:dyDescent="0.45">
      <c r="A36" s="5"/>
      <c r="B36" s="6" t="s">
        <v>0</v>
      </c>
      <c r="C36" s="6" t="s">
        <v>19</v>
      </c>
      <c r="D36" s="6" t="s">
        <v>159</v>
      </c>
      <c r="E36" s="7">
        <v>325</v>
      </c>
      <c r="F36" s="6" t="s">
        <v>10</v>
      </c>
      <c r="G36" s="6" t="s">
        <v>166</v>
      </c>
      <c r="H36" s="4"/>
      <c r="I36" s="2"/>
      <c r="J36" s="2"/>
      <c r="K36" s="2"/>
      <c r="L36" s="2"/>
      <c r="M36" s="2"/>
      <c r="N36" s="2"/>
      <c r="O36" s="2"/>
      <c r="P36" s="2"/>
      <c r="Q36" s="2"/>
    </row>
    <row r="37" spans="1:17" ht="15.75" customHeight="1" x14ac:dyDescent="0.45">
      <c r="A37" s="5"/>
      <c r="B37" s="6" t="s">
        <v>11</v>
      </c>
      <c r="C37" s="6" t="s">
        <v>20</v>
      </c>
      <c r="D37" s="6" t="s">
        <v>160</v>
      </c>
      <c r="E37" s="7">
        <v>65</v>
      </c>
      <c r="F37" s="6" t="s">
        <v>10</v>
      </c>
      <c r="G37" s="6" t="s">
        <v>168</v>
      </c>
      <c r="H37" s="4"/>
      <c r="I37" s="2"/>
      <c r="J37" s="2"/>
      <c r="K37" s="2"/>
      <c r="L37" s="2"/>
      <c r="M37" s="2"/>
      <c r="N37" s="2"/>
      <c r="O37" s="2"/>
      <c r="P37" s="2"/>
      <c r="Q37" s="2"/>
    </row>
    <row r="38" spans="1:17" ht="15.75" customHeight="1" x14ac:dyDescent="0.45">
      <c r="A38" s="5"/>
      <c r="B38" s="6" t="s">
        <v>12</v>
      </c>
      <c r="C38" s="6" t="s">
        <v>23</v>
      </c>
      <c r="D38" s="6" t="s">
        <v>161</v>
      </c>
      <c r="E38" s="7">
        <v>65</v>
      </c>
      <c r="F38" s="6" t="s">
        <v>10</v>
      </c>
      <c r="G38" s="6" t="s">
        <v>169</v>
      </c>
      <c r="H38" s="4"/>
      <c r="I38" s="2"/>
      <c r="J38" s="2"/>
      <c r="K38" s="2"/>
      <c r="L38" s="2"/>
      <c r="M38" s="2"/>
      <c r="N38" s="2"/>
      <c r="O38" s="2"/>
      <c r="P38" s="2"/>
      <c r="Q38" s="2"/>
    </row>
    <row r="39" spans="1:17" ht="15.75" customHeight="1" x14ac:dyDescent="0.45">
      <c r="A39" s="5"/>
      <c r="B39" s="6" t="s">
        <v>13</v>
      </c>
      <c r="C39" s="6" t="s">
        <v>22</v>
      </c>
      <c r="D39" s="6" t="s">
        <v>162</v>
      </c>
      <c r="E39" s="7">
        <v>59</v>
      </c>
      <c r="F39" s="6" t="s">
        <v>10</v>
      </c>
      <c r="G39" s="6" t="s">
        <v>170</v>
      </c>
      <c r="H39" s="4"/>
      <c r="I39" s="2"/>
      <c r="J39" s="2"/>
      <c r="K39" s="2"/>
      <c r="L39" s="2"/>
      <c r="M39" s="2"/>
      <c r="N39" s="2"/>
      <c r="O39" s="2"/>
      <c r="P39" s="2"/>
      <c r="Q39" s="2"/>
    </row>
    <row r="40" spans="1:17" ht="15.75" customHeight="1" x14ac:dyDescent="0.45">
      <c r="A40" s="5"/>
      <c r="B40" s="6" t="s">
        <v>14</v>
      </c>
      <c r="C40" s="6" t="s">
        <v>24</v>
      </c>
      <c r="D40" s="6" t="s">
        <v>163</v>
      </c>
      <c r="E40" s="7">
        <v>59</v>
      </c>
      <c r="F40" s="6" t="s">
        <v>10</v>
      </c>
      <c r="G40" s="6" t="s">
        <v>167</v>
      </c>
      <c r="H40" s="4"/>
      <c r="I40" s="2"/>
      <c r="J40" s="2"/>
      <c r="K40" s="2"/>
      <c r="L40" s="2"/>
      <c r="M40" s="2"/>
      <c r="N40" s="2"/>
      <c r="O40" s="2"/>
      <c r="P40" s="2"/>
      <c r="Q40" s="2"/>
    </row>
    <row r="41" spans="1:17" ht="15.75" customHeight="1" x14ac:dyDescent="0.45">
      <c r="A41" s="5"/>
      <c r="B41" s="6" t="s">
        <v>15</v>
      </c>
      <c r="C41" s="6" t="s">
        <v>25</v>
      </c>
      <c r="D41" s="6" t="s">
        <v>231</v>
      </c>
      <c r="E41" s="7">
        <v>53</v>
      </c>
      <c r="F41" s="6" t="s">
        <v>10</v>
      </c>
      <c r="G41" s="6" t="s">
        <v>168</v>
      </c>
      <c r="H41" s="4"/>
      <c r="I41" s="2"/>
      <c r="J41" s="2"/>
      <c r="K41" s="2"/>
      <c r="L41" s="2"/>
      <c r="M41" s="2"/>
      <c r="N41" s="2"/>
      <c r="O41" s="2"/>
      <c r="P41" s="2"/>
      <c r="Q41" s="2"/>
    </row>
    <row r="42" spans="1:17" ht="15.75" customHeight="1" x14ac:dyDescent="0.45">
      <c r="A42" s="5"/>
      <c r="B42" s="6" t="s">
        <v>16</v>
      </c>
      <c r="C42" s="6" t="s">
        <v>26</v>
      </c>
      <c r="D42" s="6" t="s">
        <v>164</v>
      </c>
      <c r="E42" s="7">
        <v>38</v>
      </c>
      <c r="F42" s="6" t="s">
        <v>9</v>
      </c>
      <c r="G42" s="6" t="s">
        <v>171</v>
      </c>
      <c r="H42" s="4"/>
      <c r="I42" s="2"/>
      <c r="J42" s="2"/>
      <c r="K42" s="2"/>
      <c r="L42" s="2"/>
      <c r="M42" s="2"/>
      <c r="N42" s="2"/>
      <c r="O42" s="2"/>
      <c r="P42" s="2"/>
      <c r="Q42" s="2"/>
    </row>
    <row r="43" spans="1:17" ht="15.75" customHeight="1" x14ac:dyDescent="0.45">
      <c r="A43" s="5"/>
      <c r="B43" s="6" t="s">
        <v>17</v>
      </c>
      <c r="C43" s="6" t="s">
        <v>27</v>
      </c>
      <c r="D43" s="6" t="s">
        <v>165</v>
      </c>
      <c r="E43" s="7">
        <v>20</v>
      </c>
      <c r="F43" s="6" t="s">
        <v>9</v>
      </c>
      <c r="G43" s="6" t="s">
        <v>28</v>
      </c>
      <c r="H43" s="4"/>
      <c r="I43" s="2">
        <f>SUM(E36:E43)</f>
        <v>684</v>
      </c>
      <c r="J43" s="2"/>
      <c r="K43" s="2"/>
      <c r="L43" s="2"/>
      <c r="M43" s="2"/>
      <c r="N43" s="2"/>
      <c r="O43" s="2"/>
      <c r="P43" s="2"/>
      <c r="Q43" s="2"/>
    </row>
    <row r="44" spans="1:17" ht="12" customHeight="1" x14ac:dyDescent="0.45">
      <c r="A44" s="263"/>
      <c r="B44" s="263"/>
      <c r="C44" s="263"/>
      <c r="D44" s="263"/>
      <c r="E44" s="263"/>
      <c r="F44" s="263"/>
      <c r="G44" s="263"/>
      <c r="H44" s="2"/>
      <c r="I44" s="2"/>
      <c r="J44" s="2"/>
      <c r="K44" s="2"/>
      <c r="L44" s="2"/>
      <c r="M44" s="2"/>
      <c r="N44" s="2"/>
      <c r="O44" s="2"/>
      <c r="P44" s="2"/>
      <c r="Q44" s="2"/>
    </row>
    <row r="45" spans="1:17" ht="15.4" x14ac:dyDescent="0.45">
      <c r="B45" s="5"/>
      <c r="C45" s="6"/>
      <c r="D45" s="254" t="s">
        <v>139</v>
      </c>
      <c r="E45" s="256" t="s">
        <v>232</v>
      </c>
      <c r="F45" s="255"/>
      <c r="G45" s="255"/>
      <c r="H45" s="2"/>
      <c r="I45" s="2"/>
      <c r="J45" s="2"/>
      <c r="K45" s="2"/>
      <c r="L45" s="2"/>
      <c r="M45" s="2"/>
      <c r="N45" s="2"/>
      <c r="O45" s="2"/>
      <c r="P45" s="2"/>
      <c r="Q45" s="2"/>
    </row>
    <row r="46" spans="1:17" ht="15.75" customHeight="1" x14ac:dyDescent="0.45">
      <c r="A46" s="2"/>
      <c r="B46" s="2"/>
      <c r="C46" s="2"/>
      <c r="D46" s="2"/>
      <c r="E46" s="255"/>
      <c r="F46" s="255"/>
      <c r="G46" s="255"/>
      <c r="H46" s="2"/>
      <c r="I46" s="2"/>
      <c r="J46" s="2"/>
      <c r="K46" s="2"/>
      <c r="L46" s="2"/>
      <c r="M46" s="2"/>
      <c r="N46" s="2"/>
      <c r="O46" s="2"/>
      <c r="P46" s="2"/>
      <c r="Q46" s="2"/>
    </row>
    <row r="47" spans="1:17" ht="15.75" customHeight="1" x14ac:dyDescent="0.4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</row>
    <row r="48" spans="1:17" ht="15.75" customHeight="1" x14ac:dyDescent="0.4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</row>
    <row r="49" spans="1:17" x14ac:dyDescent="0.4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</row>
    <row r="50" spans="1:17" x14ac:dyDescent="0.45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</row>
    <row r="51" spans="1:17" x14ac:dyDescent="0.45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</row>
    <row r="52" spans="1:17" x14ac:dyDescent="0.45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</row>
    <row r="53" spans="1:17" ht="17.25" x14ac:dyDescent="0.45">
      <c r="A53" s="2"/>
      <c r="B53" s="2"/>
      <c r="C53" s="2"/>
      <c r="D53" s="2"/>
      <c r="E53" s="264"/>
      <c r="F53" s="264"/>
      <c r="G53" s="264"/>
      <c r="H53" s="264"/>
      <c r="I53" s="264"/>
      <c r="J53" s="264"/>
      <c r="K53" s="264"/>
      <c r="L53" s="2"/>
      <c r="M53" s="2"/>
      <c r="N53" s="2"/>
      <c r="O53" s="2"/>
      <c r="P53" s="2"/>
      <c r="Q53" s="2"/>
    </row>
    <row r="54" spans="1:17" x14ac:dyDescent="0.45">
      <c r="A54" s="2"/>
      <c r="B54" s="2"/>
      <c r="C54" s="2"/>
      <c r="D54" s="2"/>
      <c r="E54" s="263"/>
      <c r="F54" s="263"/>
      <c r="G54" s="263"/>
      <c r="H54" s="263"/>
      <c r="I54" s="263"/>
      <c r="J54" s="263"/>
      <c r="K54" s="263"/>
      <c r="L54" s="2"/>
      <c r="M54" s="2"/>
      <c r="N54" s="2"/>
      <c r="O54" s="2"/>
      <c r="P54" s="2"/>
      <c r="Q54" s="2"/>
    </row>
    <row r="55" spans="1:17" ht="15" x14ac:dyDescent="0.45">
      <c r="A55" s="2"/>
      <c r="B55" s="2"/>
      <c r="C55" s="2"/>
      <c r="D55" s="2"/>
      <c r="E55" s="5"/>
      <c r="F55" s="6"/>
      <c r="G55" s="6"/>
      <c r="H55" s="6"/>
      <c r="I55" s="7"/>
      <c r="J55" s="6"/>
      <c r="K55" s="6"/>
      <c r="L55" s="2"/>
      <c r="M55" s="2"/>
      <c r="N55" s="2"/>
      <c r="O55" s="2"/>
      <c r="P55" s="2"/>
      <c r="Q55" s="2"/>
    </row>
    <row r="56" spans="1:17" ht="17.25" x14ac:dyDescent="0.45">
      <c r="A56" s="3"/>
      <c r="B56" s="2"/>
      <c r="C56" s="2"/>
      <c r="D56" s="2"/>
      <c r="E56" s="5"/>
      <c r="F56" s="6"/>
      <c r="G56" s="6"/>
      <c r="H56" s="6"/>
      <c r="I56" s="7"/>
      <c r="J56" s="6"/>
      <c r="K56" s="6"/>
      <c r="L56" s="2"/>
      <c r="M56" s="2"/>
      <c r="N56" s="2"/>
      <c r="O56" s="2"/>
      <c r="P56" s="2"/>
      <c r="Q56" s="2"/>
    </row>
    <row r="57" spans="1:17" ht="15" x14ac:dyDescent="0.45">
      <c r="A57" s="2"/>
      <c r="B57" s="2"/>
      <c r="C57" s="2"/>
      <c r="D57" s="2"/>
      <c r="E57" s="5"/>
      <c r="F57" s="6"/>
      <c r="G57" s="6"/>
      <c r="H57" s="6"/>
      <c r="I57" s="7"/>
      <c r="J57" s="6"/>
      <c r="K57" s="6"/>
      <c r="L57" s="2"/>
      <c r="M57" s="2"/>
      <c r="N57" s="2"/>
      <c r="O57" s="2"/>
      <c r="P57" s="2"/>
      <c r="Q57" s="2"/>
    </row>
    <row r="58" spans="1:17" ht="15.4" x14ac:dyDescent="0.45">
      <c r="A58" s="2"/>
      <c r="B58" s="4"/>
      <c r="C58" s="4"/>
      <c r="D58" s="4"/>
      <c r="E58" s="5"/>
      <c r="F58" s="6"/>
      <c r="G58" s="6"/>
      <c r="H58" s="6"/>
      <c r="I58" s="7"/>
      <c r="J58" s="6"/>
      <c r="K58" s="6"/>
      <c r="L58" s="2"/>
      <c r="M58" s="2"/>
      <c r="N58" s="2"/>
      <c r="O58" s="2"/>
      <c r="P58" s="2"/>
      <c r="Q58" s="2"/>
    </row>
    <row r="59" spans="1:17" ht="15.4" x14ac:dyDescent="0.45">
      <c r="A59" s="2"/>
      <c r="B59" s="4"/>
      <c r="C59" s="4"/>
      <c r="D59" s="4"/>
      <c r="E59" s="5"/>
      <c r="F59" s="6"/>
      <c r="G59" s="6"/>
      <c r="H59" s="6"/>
      <c r="I59" s="7"/>
      <c r="J59" s="6"/>
      <c r="K59" s="6"/>
      <c r="L59" s="2"/>
      <c r="M59" s="2"/>
      <c r="N59" s="2"/>
      <c r="O59" s="2"/>
      <c r="P59" s="2"/>
      <c r="Q59" s="2"/>
    </row>
    <row r="60" spans="1:17" ht="15.4" x14ac:dyDescent="0.45">
      <c r="A60" s="2"/>
      <c r="B60" s="4"/>
      <c r="C60" s="4"/>
      <c r="D60" s="4"/>
      <c r="E60" s="5"/>
      <c r="F60" s="6"/>
      <c r="G60" s="6"/>
      <c r="H60" s="6"/>
      <c r="I60" s="7"/>
      <c r="J60" s="6"/>
      <c r="K60" s="6"/>
      <c r="L60" s="2"/>
      <c r="M60" s="2"/>
      <c r="N60" s="2"/>
      <c r="O60" s="2"/>
      <c r="P60" s="2"/>
      <c r="Q60" s="2"/>
    </row>
    <row r="61" spans="1:17" ht="15.4" x14ac:dyDescent="0.45">
      <c r="A61" s="2"/>
      <c r="B61" s="4"/>
      <c r="C61" s="4"/>
      <c r="D61" s="4"/>
      <c r="E61" s="5"/>
      <c r="F61" s="6"/>
      <c r="G61" s="6"/>
      <c r="H61" s="6"/>
      <c r="I61" s="7"/>
      <c r="J61" s="6"/>
      <c r="K61" s="6"/>
      <c r="L61" s="2"/>
      <c r="M61" s="2"/>
      <c r="N61" s="2"/>
      <c r="O61" s="2"/>
      <c r="P61" s="2"/>
      <c r="Q61" s="2"/>
    </row>
    <row r="62" spans="1:17" ht="15.4" x14ac:dyDescent="0.45">
      <c r="A62" s="2"/>
      <c r="B62" s="4"/>
      <c r="C62" s="4"/>
      <c r="D62" s="4"/>
      <c r="E62" s="5"/>
      <c r="F62" s="6"/>
      <c r="G62" s="6"/>
      <c r="H62" s="6"/>
      <c r="I62" s="7"/>
      <c r="J62" s="6"/>
      <c r="K62" s="6"/>
      <c r="L62" s="1"/>
    </row>
    <row r="63" spans="1:17" ht="15.4" x14ac:dyDescent="0.45">
      <c r="A63" s="2"/>
      <c r="B63" s="4"/>
      <c r="C63" s="4"/>
      <c r="D63" s="4"/>
      <c r="E63" s="263"/>
      <c r="F63" s="263"/>
      <c r="G63" s="263"/>
      <c r="H63" s="263"/>
      <c r="I63" s="263"/>
      <c r="J63" s="263"/>
      <c r="K63" s="263"/>
    </row>
    <row r="64" spans="1:17" ht="17.25" x14ac:dyDescent="0.45">
      <c r="A64" s="2"/>
      <c r="B64" s="4"/>
      <c r="C64" s="4"/>
      <c r="D64" s="4"/>
      <c r="E64" s="8"/>
      <c r="F64" s="5"/>
      <c r="G64" s="5"/>
      <c r="H64" s="5"/>
      <c r="I64" s="5"/>
      <c r="J64" s="5"/>
      <c r="K64" s="5"/>
    </row>
    <row r="65" spans="1:11" ht="15.4" x14ac:dyDescent="0.45">
      <c r="A65" s="2"/>
      <c r="B65" s="4"/>
      <c r="C65" s="4"/>
      <c r="D65" s="4"/>
      <c r="E65" s="263"/>
      <c r="F65" s="263"/>
      <c r="G65" s="263"/>
      <c r="H65" s="263"/>
      <c r="I65" s="263"/>
      <c r="J65" s="263"/>
      <c r="K65" s="263"/>
    </row>
    <row r="66" spans="1:11" ht="17.25" x14ac:dyDescent="0.45">
      <c r="E66" s="264"/>
      <c r="F66" s="264"/>
      <c r="G66" s="264"/>
      <c r="H66" s="264"/>
      <c r="I66" s="264"/>
      <c r="J66" s="264"/>
      <c r="K66" s="264"/>
    </row>
    <row r="67" spans="1:11" x14ac:dyDescent="0.45">
      <c r="E67" s="263"/>
      <c r="F67" s="263"/>
      <c r="G67" s="263"/>
      <c r="H67" s="263"/>
      <c r="I67" s="263"/>
      <c r="J67" s="263"/>
      <c r="K67" s="263"/>
    </row>
    <row r="68" spans="1:11" ht="15" x14ac:dyDescent="0.45">
      <c r="E68" s="5"/>
      <c r="F68" s="6"/>
      <c r="G68" s="6"/>
      <c r="H68" s="6"/>
      <c r="I68" s="7"/>
      <c r="J68" s="6"/>
      <c r="K68" s="6"/>
    </row>
    <row r="69" spans="1:11" ht="15" x14ac:dyDescent="0.45">
      <c r="E69" s="5"/>
      <c r="F69" s="6"/>
      <c r="G69" s="6"/>
      <c r="H69" s="6"/>
      <c r="I69" s="7"/>
      <c r="J69" s="6"/>
      <c r="K69" s="6"/>
    </row>
    <row r="70" spans="1:11" ht="15" x14ac:dyDescent="0.45">
      <c r="E70" s="5"/>
      <c r="F70" s="6"/>
      <c r="G70" s="6"/>
      <c r="H70" s="6"/>
      <c r="I70" s="7"/>
      <c r="J70" s="6"/>
      <c r="K70" s="6"/>
    </row>
    <row r="71" spans="1:11" ht="15" x14ac:dyDescent="0.45">
      <c r="E71" s="5"/>
      <c r="F71" s="6"/>
      <c r="G71" s="6"/>
      <c r="H71" s="6"/>
      <c r="I71" s="7"/>
      <c r="J71" s="6"/>
      <c r="K71" s="6"/>
    </row>
    <row r="72" spans="1:11" ht="15" x14ac:dyDescent="0.45">
      <c r="E72" s="5"/>
      <c r="F72" s="6"/>
      <c r="G72" s="6"/>
      <c r="H72" s="6"/>
      <c r="I72" s="7"/>
      <c r="J72" s="6"/>
      <c r="K72" s="6"/>
    </row>
    <row r="73" spans="1:11" ht="15" x14ac:dyDescent="0.45">
      <c r="E73" s="5"/>
      <c r="F73" s="6"/>
      <c r="G73" s="6"/>
      <c r="H73" s="6"/>
      <c r="I73" s="7"/>
      <c r="J73" s="6"/>
      <c r="K73" s="6"/>
    </row>
    <row r="74" spans="1:11" ht="15" x14ac:dyDescent="0.45">
      <c r="E74" s="5"/>
      <c r="F74" s="6"/>
      <c r="G74" s="6"/>
      <c r="H74" s="6"/>
      <c r="I74" s="7"/>
      <c r="J74" s="6"/>
      <c r="K74" s="6"/>
    </row>
    <row r="75" spans="1:11" ht="15" x14ac:dyDescent="0.45">
      <c r="E75" s="5"/>
      <c r="F75" s="6"/>
      <c r="G75" s="6"/>
      <c r="H75" s="6"/>
      <c r="I75" s="7"/>
      <c r="J75" s="6"/>
      <c r="K75" s="6"/>
    </row>
    <row r="76" spans="1:11" x14ac:dyDescent="0.45">
      <c r="E76" s="263"/>
      <c r="F76" s="263"/>
      <c r="G76" s="263"/>
      <c r="H76" s="263"/>
      <c r="I76" s="263"/>
      <c r="J76" s="263"/>
      <c r="K76" s="263"/>
    </row>
    <row r="77" spans="1:11" ht="17.25" x14ac:dyDescent="0.45">
      <c r="E77" s="8"/>
      <c r="F77" s="5"/>
      <c r="G77" s="5"/>
      <c r="H77" s="5"/>
      <c r="I77" s="5"/>
      <c r="J77" s="5"/>
      <c r="K77" s="5"/>
    </row>
    <row r="78" spans="1:11" x14ac:dyDescent="0.45">
      <c r="E78" s="263"/>
      <c r="F78" s="263"/>
      <c r="G78" s="263"/>
      <c r="H78" s="263"/>
      <c r="I78" s="263"/>
      <c r="J78" s="263"/>
      <c r="K78" s="263"/>
    </row>
    <row r="79" spans="1:11" ht="17.25" x14ac:dyDescent="0.45">
      <c r="E79" s="264"/>
      <c r="F79" s="264"/>
      <c r="G79" s="264"/>
      <c r="H79" s="264"/>
      <c r="I79" s="264"/>
      <c r="J79" s="264"/>
      <c r="K79" s="264"/>
    </row>
    <row r="80" spans="1:11" x14ac:dyDescent="0.45">
      <c r="E80" s="263"/>
      <c r="F80" s="263"/>
      <c r="G80" s="263"/>
      <c r="H80" s="263"/>
      <c r="I80" s="263"/>
      <c r="J80" s="263"/>
      <c r="K80" s="263"/>
    </row>
    <row r="81" spans="5:11" ht="15" x14ac:dyDescent="0.45">
      <c r="E81" s="5"/>
      <c r="F81" s="6"/>
      <c r="G81" s="6"/>
      <c r="H81" s="6"/>
      <c r="I81" s="7"/>
      <c r="J81" s="6"/>
      <c r="K81" s="6"/>
    </row>
    <row r="82" spans="5:11" ht="15" x14ac:dyDescent="0.45">
      <c r="E82" s="5"/>
      <c r="F82" s="6"/>
      <c r="G82" s="6"/>
      <c r="H82" s="6"/>
      <c r="I82" s="7"/>
      <c r="J82" s="6"/>
      <c r="K82" s="6"/>
    </row>
    <row r="83" spans="5:11" ht="15" x14ac:dyDescent="0.45">
      <c r="E83" s="5"/>
      <c r="F83" s="6"/>
      <c r="G83" s="6"/>
      <c r="H83" s="6"/>
      <c r="I83" s="7"/>
      <c r="J83" s="6"/>
      <c r="K83" s="6"/>
    </row>
    <row r="84" spans="5:11" ht="15" x14ac:dyDescent="0.45">
      <c r="E84" s="5"/>
      <c r="F84" s="6"/>
      <c r="G84" s="6"/>
      <c r="H84" s="6"/>
      <c r="I84" s="7"/>
      <c r="J84" s="6"/>
      <c r="K84" s="6"/>
    </row>
    <row r="85" spans="5:11" ht="15" x14ac:dyDescent="0.45">
      <c r="E85" s="5"/>
      <c r="F85" s="6"/>
      <c r="G85" s="6"/>
      <c r="H85" s="6"/>
      <c r="I85" s="7"/>
      <c r="J85" s="6"/>
      <c r="K85" s="6"/>
    </row>
    <row r="86" spans="5:11" ht="15" x14ac:dyDescent="0.45">
      <c r="E86" s="5"/>
      <c r="F86" s="6"/>
      <c r="G86" s="6"/>
      <c r="H86" s="6"/>
      <c r="I86" s="7"/>
      <c r="J86" s="6"/>
      <c r="K86" s="6"/>
    </row>
    <row r="87" spans="5:11" ht="15" x14ac:dyDescent="0.45">
      <c r="E87" s="5"/>
      <c r="F87" s="6"/>
      <c r="G87" s="6"/>
      <c r="H87" s="6"/>
      <c r="I87" s="7"/>
      <c r="J87" s="6"/>
      <c r="K87" s="6"/>
    </row>
    <row r="88" spans="5:11" ht="15" x14ac:dyDescent="0.45">
      <c r="E88" s="5"/>
      <c r="F88" s="6"/>
      <c r="G88" s="6"/>
      <c r="H88" s="6"/>
      <c r="I88" s="7"/>
      <c r="J88" s="6"/>
      <c r="K88" s="6"/>
    </row>
    <row r="89" spans="5:11" x14ac:dyDescent="0.45">
      <c r="E89" s="263"/>
      <c r="F89" s="263"/>
      <c r="G89" s="263"/>
      <c r="H89" s="263"/>
      <c r="I89" s="263"/>
      <c r="J89" s="263"/>
      <c r="K89" s="263"/>
    </row>
    <row r="90" spans="5:11" ht="17.25" x14ac:dyDescent="0.45">
      <c r="E90" s="8"/>
      <c r="F90" s="5"/>
      <c r="G90" s="5"/>
      <c r="H90" s="5"/>
      <c r="I90" s="5"/>
      <c r="J90" s="5"/>
      <c r="K90" s="5"/>
    </row>
  </sheetData>
  <sheetProtection password="DFE2" sheet="1" objects="1" scenarios="1" selectLockedCells="1" selectUnlockedCells="1"/>
  <mergeCells count="30">
    <mergeCell ref="E89:K89"/>
    <mergeCell ref="E67:K67"/>
    <mergeCell ref="E76:K76"/>
    <mergeCell ref="E78:K78"/>
    <mergeCell ref="E79:K79"/>
    <mergeCell ref="E80:K80"/>
    <mergeCell ref="E53:K53"/>
    <mergeCell ref="E54:K54"/>
    <mergeCell ref="E63:K63"/>
    <mergeCell ref="E65:K65"/>
    <mergeCell ref="E66:K66"/>
    <mergeCell ref="A1:G1"/>
    <mergeCell ref="A2:G2"/>
    <mergeCell ref="A6:G6"/>
    <mergeCell ref="A4:G4"/>
    <mergeCell ref="A8:G8"/>
    <mergeCell ref="A3:G3"/>
    <mergeCell ref="A5:G5"/>
    <mergeCell ref="A7:G7"/>
    <mergeCell ref="A9:G9"/>
    <mergeCell ref="A44:G44"/>
    <mergeCell ref="A18:G18"/>
    <mergeCell ref="A20:G20"/>
    <mergeCell ref="A22:G22"/>
    <mergeCell ref="A31:G31"/>
    <mergeCell ref="A33:G33"/>
    <mergeCell ref="A35:G35"/>
    <mergeCell ref="A34:G34"/>
    <mergeCell ref="A21:G21"/>
    <mergeCell ref="E32:G32"/>
  </mergeCells>
  <pageMargins left="0.51181102362204722" right="0.51181102362204722" top="0.35433070866141736" bottom="0.35433070866141736" header="0.11811023622047245" footer="0.11811023622047245"/>
  <pageSetup paperSize="9" orientation="portrait" r:id="rId1"/>
  <headerFooter>
    <oddFooter>&amp;CWalter van Dongen (wedstrijdleider JBV Amorti Zevenbergen)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0"/>
  <sheetViews>
    <sheetView zoomScale="65" zoomScaleNormal="65" workbookViewId="0">
      <selection activeCell="P24" sqref="P24"/>
    </sheetView>
  </sheetViews>
  <sheetFormatPr defaultRowHeight="14.25" x14ac:dyDescent="0.45"/>
  <cols>
    <col min="1" max="1" width="3.86328125" customWidth="1"/>
    <col min="2" max="2" width="24.73046875" customWidth="1"/>
    <col min="3" max="3" width="3.86328125" customWidth="1"/>
    <col min="4" max="4" width="24.73046875" customWidth="1"/>
    <col min="5" max="5" width="6.86328125" customWidth="1"/>
    <col min="6" max="6" width="10.1328125" customWidth="1"/>
    <col min="7" max="7" width="8.86328125" customWidth="1"/>
    <col min="8" max="8" width="10.86328125" customWidth="1"/>
    <col min="9" max="9" width="5.59765625" customWidth="1"/>
    <col min="10" max="10" width="6.73046875" customWidth="1"/>
  </cols>
  <sheetData>
    <row r="1" spans="1:11" ht="106.5" customHeight="1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4"/>
    </row>
    <row r="2" spans="1:11" ht="21" thickBot="1" x14ac:dyDescent="0.5">
      <c r="A2" s="286" t="s">
        <v>129</v>
      </c>
      <c r="B2" s="286"/>
      <c r="C2" s="286"/>
      <c r="D2" s="286"/>
      <c r="E2" s="286"/>
      <c r="F2" s="286"/>
      <c r="G2" s="286"/>
      <c r="H2" s="286"/>
      <c r="I2" s="286"/>
      <c r="J2" s="286"/>
      <c r="K2" s="4"/>
    </row>
    <row r="3" spans="1:11" ht="30.75" thickTop="1" thickBot="1" x14ac:dyDescent="0.5">
      <c r="A3" s="287" t="s">
        <v>37</v>
      </c>
      <c r="B3" s="288"/>
      <c r="C3" s="288"/>
      <c r="D3" s="288"/>
      <c r="E3" s="288"/>
      <c r="F3" s="288"/>
      <c r="G3" s="288"/>
      <c r="H3" s="288"/>
      <c r="I3" s="288"/>
      <c r="J3" s="289"/>
      <c r="K3" s="4"/>
    </row>
    <row r="4" spans="1:11" ht="21" customHeight="1" thickTop="1" x14ac:dyDescent="0.45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4"/>
    </row>
    <row r="5" spans="1:11" ht="20.25" customHeight="1" x14ac:dyDescent="0.45">
      <c r="A5" s="6"/>
      <c r="B5" s="6"/>
      <c r="C5" s="6"/>
      <c r="D5" s="6"/>
      <c r="E5" s="6"/>
      <c r="F5" s="6"/>
      <c r="G5" s="6" t="s">
        <v>141</v>
      </c>
      <c r="I5" s="6"/>
      <c r="J5" s="6"/>
      <c r="K5" s="4"/>
    </row>
    <row r="7" spans="1:11" ht="15.75" customHeight="1" x14ac:dyDescent="0.45">
      <c r="A7" s="310" t="s">
        <v>95</v>
      </c>
      <c r="B7" s="311"/>
      <c r="C7" s="311"/>
      <c r="D7" s="316" t="s">
        <v>94</v>
      </c>
      <c r="E7" s="316"/>
      <c r="F7" s="316"/>
      <c r="G7" s="316"/>
      <c r="H7" s="316"/>
      <c r="I7" s="316"/>
      <c r="J7" s="317"/>
    </row>
    <row r="8" spans="1:11" ht="15.75" customHeight="1" x14ac:dyDescent="0.45">
      <c r="A8" s="312" t="s">
        <v>97</v>
      </c>
      <c r="B8" s="313"/>
      <c r="C8" s="313"/>
      <c r="D8" s="318"/>
      <c r="E8" s="318"/>
      <c r="F8" s="318"/>
      <c r="G8" s="318"/>
      <c r="H8" s="318"/>
      <c r="I8" s="318"/>
      <c r="J8" s="319"/>
    </row>
    <row r="9" spans="1:11" ht="15.75" customHeight="1" x14ac:dyDescent="0.45">
      <c r="A9" s="314" t="s">
        <v>96</v>
      </c>
      <c r="B9" s="315"/>
      <c r="C9" s="315"/>
      <c r="D9" s="320"/>
      <c r="E9" s="320"/>
      <c r="F9" s="320"/>
      <c r="G9" s="320"/>
      <c r="H9" s="320"/>
      <c r="I9" s="320"/>
      <c r="J9" s="321"/>
    </row>
    <row r="10" spans="1:11" ht="15.4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</row>
    <row r="11" spans="1:11" ht="15.4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spans="1:11" ht="12.95" customHeight="1" x14ac:dyDescent="0.45">
      <c r="A12" s="301" t="s">
        <v>74</v>
      </c>
      <c r="B12" s="61" t="s">
        <v>50</v>
      </c>
      <c r="C12" s="61" t="s">
        <v>52</v>
      </c>
      <c r="D12" s="116" t="s">
        <v>153</v>
      </c>
      <c r="E12" s="61" t="s">
        <v>57</v>
      </c>
      <c r="F12" s="61" t="s">
        <v>60</v>
      </c>
      <c r="G12" s="61" t="s">
        <v>62</v>
      </c>
      <c r="H12" s="61" t="s">
        <v>65</v>
      </c>
      <c r="I12" s="61" t="s">
        <v>120</v>
      </c>
      <c r="J12" s="301" t="s">
        <v>75</v>
      </c>
      <c r="K12" s="4"/>
    </row>
    <row r="13" spans="1:11" ht="12.95" customHeight="1" x14ac:dyDescent="0.45">
      <c r="A13" s="302"/>
      <c r="B13" s="63" t="s">
        <v>49</v>
      </c>
      <c r="C13" s="63" t="s">
        <v>53</v>
      </c>
      <c r="D13" s="117" t="s">
        <v>154</v>
      </c>
      <c r="E13" s="63" t="s">
        <v>58</v>
      </c>
      <c r="F13" s="63" t="s">
        <v>60</v>
      </c>
      <c r="G13" s="63" t="s">
        <v>63</v>
      </c>
      <c r="H13" s="63" t="s">
        <v>66</v>
      </c>
      <c r="I13" s="63" t="s">
        <v>121</v>
      </c>
      <c r="J13" s="302"/>
      <c r="K13" s="4"/>
    </row>
    <row r="14" spans="1:11" ht="12.95" customHeight="1" x14ac:dyDescent="0.45">
      <c r="A14" s="303"/>
      <c r="B14" s="64" t="s">
        <v>51</v>
      </c>
      <c r="C14" s="64" t="s">
        <v>54</v>
      </c>
      <c r="D14" s="118" t="s">
        <v>155</v>
      </c>
      <c r="E14" s="64" t="s">
        <v>59</v>
      </c>
      <c r="F14" s="64" t="s">
        <v>61</v>
      </c>
      <c r="G14" s="64" t="s">
        <v>64</v>
      </c>
      <c r="H14" s="64" t="s">
        <v>67</v>
      </c>
      <c r="I14" s="64" t="s">
        <v>122</v>
      </c>
      <c r="J14" s="303"/>
      <c r="K14" s="4"/>
    </row>
    <row r="15" spans="1:11" ht="15.4" x14ac:dyDescent="0.45">
      <c r="A15" s="85" t="s">
        <v>29</v>
      </c>
      <c r="B15" s="85" t="str">
        <f>Teams!D10</f>
        <v>Jeffrey van Heesch</v>
      </c>
      <c r="C15" s="85">
        <f>Teams!E10</f>
        <v>250</v>
      </c>
      <c r="D15" s="85" t="str">
        <f>Teams!D23</f>
        <v>Kevin van Hees</v>
      </c>
      <c r="E15" s="85">
        <f>'1-2-3'!F36</f>
        <v>0</v>
      </c>
      <c r="F15" s="85">
        <f>'1-2-3'!G36</f>
        <v>144</v>
      </c>
      <c r="G15" s="85">
        <f>'1-2-3'!H36</f>
        <v>15</v>
      </c>
      <c r="H15" s="86">
        <f>F15/G15</f>
        <v>9.6</v>
      </c>
      <c r="I15" s="85">
        <f>'1-2-3'!J36</f>
        <v>52</v>
      </c>
      <c r="J15" s="86">
        <f>F15/C15*100</f>
        <v>57.599999999999994</v>
      </c>
      <c r="K15" s="4"/>
    </row>
    <row r="16" spans="1:11" ht="15.4" x14ac:dyDescent="0.45">
      <c r="A16" s="87" t="s">
        <v>29</v>
      </c>
      <c r="B16" s="87" t="str">
        <f>Teams!D10</f>
        <v>Jeffrey van Heesch</v>
      </c>
      <c r="C16" s="87">
        <f>Teams!E10</f>
        <v>250</v>
      </c>
      <c r="D16" s="87" t="str">
        <f>Teams!D36</f>
        <v>Enrico Ercolin</v>
      </c>
      <c r="E16" s="87">
        <f>'4-5-6'!F16</f>
        <v>2</v>
      </c>
      <c r="F16" s="87">
        <f>'4-5-6'!G16</f>
        <v>250</v>
      </c>
      <c r="G16" s="87">
        <f>'4-5-6'!H16</f>
        <v>11</v>
      </c>
      <c r="H16" s="88">
        <f>F16/G16</f>
        <v>22.727272727272727</v>
      </c>
      <c r="I16" s="87">
        <f>'4-5-6'!J16</f>
        <v>155</v>
      </c>
      <c r="J16" s="88">
        <f>F16/C16*100</f>
        <v>100</v>
      </c>
      <c r="K16" s="4"/>
    </row>
    <row r="17" spans="1:11" ht="15.4" x14ac:dyDescent="0.45">
      <c r="A17" s="87" t="s">
        <v>29</v>
      </c>
      <c r="B17" s="87" t="str">
        <f>Teams!D10</f>
        <v>Jeffrey van Heesch</v>
      </c>
      <c r="C17" s="87">
        <f>Teams!E10</f>
        <v>250</v>
      </c>
      <c r="D17" s="87" t="str">
        <f>Teams!D23</f>
        <v>Kevin van Hees</v>
      </c>
      <c r="E17" s="87">
        <f>'7-8-9'!F42</f>
        <v>0</v>
      </c>
      <c r="F17" s="87">
        <f>'7-8-9'!G42</f>
        <v>198</v>
      </c>
      <c r="G17" s="87">
        <f>'7-8-9'!H42</f>
        <v>12</v>
      </c>
      <c r="H17" s="88">
        <f t="shared" ref="H17:H18" si="0">F17/G17</f>
        <v>16.5</v>
      </c>
      <c r="I17" s="87">
        <f>'7-8-9'!J42</f>
        <v>77</v>
      </c>
      <c r="J17" s="88">
        <f>F17/C17*100</f>
        <v>79.2</v>
      </c>
      <c r="K17" s="4"/>
    </row>
    <row r="18" spans="1:11" ht="15.4" x14ac:dyDescent="0.45">
      <c r="A18" s="89" t="s">
        <v>29</v>
      </c>
      <c r="B18" s="89" t="str">
        <f>Teams!D10</f>
        <v>Jeffrey van Heesch</v>
      </c>
      <c r="C18" s="89">
        <f>Teams!E10</f>
        <v>250</v>
      </c>
      <c r="D18" s="89" t="str">
        <f>Teams!D36</f>
        <v>Enrico Ercolin</v>
      </c>
      <c r="E18" s="89">
        <f>'10-11-12'!F14</f>
        <v>2</v>
      </c>
      <c r="F18" s="89">
        <f>'10-11-12'!G14</f>
        <v>250</v>
      </c>
      <c r="G18" s="89">
        <f>'10-11-12'!H14</f>
        <v>18</v>
      </c>
      <c r="H18" s="90">
        <f t="shared" si="0"/>
        <v>13.888888888888889</v>
      </c>
      <c r="I18" s="89">
        <f>'10-11-12'!J14</f>
        <v>99</v>
      </c>
      <c r="J18" s="90">
        <f>F18/C18*100</f>
        <v>100</v>
      </c>
      <c r="K18" s="4"/>
    </row>
    <row r="19" spans="1:11" ht="15.4" x14ac:dyDescent="0.45">
      <c r="A19" s="304" t="s">
        <v>91</v>
      </c>
      <c r="B19" s="305"/>
      <c r="C19" s="305"/>
      <c r="D19" s="306"/>
      <c r="E19" s="91">
        <f>SUM(E15:E18)</f>
        <v>4</v>
      </c>
      <c r="F19" s="91">
        <f t="shared" ref="F19:G19" si="1">SUM(F15:F18)</f>
        <v>842</v>
      </c>
      <c r="G19" s="91">
        <f t="shared" si="1"/>
        <v>56</v>
      </c>
      <c r="H19" s="92">
        <f>F19/G19</f>
        <v>15.035714285714286</v>
      </c>
      <c r="I19" s="91">
        <v>155</v>
      </c>
      <c r="J19" s="92">
        <f>F19/(4*Teams!E10)*100</f>
        <v>84.2</v>
      </c>
      <c r="K19" s="4"/>
    </row>
    <row r="20" spans="1:11" ht="3" customHeight="1" x14ac:dyDescent="0.45">
      <c r="A20" s="309"/>
      <c r="B20" s="309"/>
      <c r="C20" s="309"/>
      <c r="D20" s="309"/>
      <c r="E20" s="309"/>
      <c r="F20" s="309"/>
      <c r="G20" s="309"/>
      <c r="H20" s="309"/>
      <c r="I20" s="309"/>
      <c r="J20" s="309"/>
      <c r="K20" s="4"/>
    </row>
    <row r="21" spans="1:11" ht="12.95" customHeight="1" x14ac:dyDescent="0.45">
      <c r="A21" s="301" t="s">
        <v>74</v>
      </c>
      <c r="B21" s="61" t="s">
        <v>50</v>
      </c>
      <c r="C21" s="61" t="s">
        <v>52</v>
      </c>
      <c r="D21" s="116" t="s">
        <v>153</v>
      </c>
      <c r="E21" s="61" t="s">
        <v>57</v>
      </c>
      <c r="F21" s="61" t="s">
        <v>60</v>
      </c>
      <c r="G21" s="61" t="s">
        <v>62</v>
      </c>
      <c r="H21" s="61" t="s">
        <v>65</v>
      </c>
      <c r="I21" s="61" t="s">
        <v>120</v>
      </c>
      <c r="J21" s="301" t="s">
        <v>75</v>
      </c>
      <c r="K21" s="4"/>
    </row>
    <row r="22" spans="1:11" ht="12.95" customHeight="1" x14ac:dyDescent="0.45">
      <c r="A22" s="302"/>
      <c r="B22" s="63" t="s">
        <v>49</v>
      </c>
      <c r="C22" s="63" t="s">
        <v>53</v>
      </c>
      <c r="D22" s="117" t="s">
        <v>154</v>
      </c>
      <c r="E22" s="63" t="s">
        <v>58</v>
      </c>
      <c r="F22" s="63" t="s">
        <v>60</v>
      </c>
      <c r="G22" s="63" t="s">
        <v>63</v>
      </c>
      <c r="H22" s="63" t="s">
        <v>66</v>
      </c>
      <c r="I22" s="63" t="s">
        <v>121</v>
      </c>
      <c r="J22" s="302"/>
      <c r="K22" s="4"/>
    </row>
    <row r="23" spans="1:11" ht="12.95" customHeight="1" x14ac:dyDescent="0.45">
      <c r="A23" s="303"/>
      <c r="B23" s="64" t="s">
        <v>51</v>
      </c>
      <c r="C23" s="64" t="s">
        <v>54</v>
      </c>
      <c r="D23" s="118" t="s">
        <v>155</v>
      </c>
      <c r="E23" s="64" t="s">
        <v>59</v>
      </c>
      <c r="F23" s="64" t="s">
        <v>61</v>
      </c>
      <c r="G23" s="64" t="s">
        <v>64</v>
      </c>
      <c r="H23" s="64" t="s">
        <v>67</v>
      </c>
      <c r="I23" s="64" t="s">
        <v>122</v>
      </c>
      <c r="J23" s="303"/>
      <c r="K23" s="4"/>
    </row>
    <row r="24" spans="1:11" ht="15.4" x14ac:dyDescent="0.45">
      <c r="A24" s="85" t="s">
        <v>30</v>
      </c>
      <c r="B24" s="85" t="str">
        <f>Teams!D11</f>
        <v>Leon Dudink</v>
      </c>
      <c r="C24" s="85">
        <f>Teams!E11</f>
        <v>225</v>
      </c>
      <c r="D24" s="85" t="str">
        <f>Teams!D24</f>
        <v>Nino Coeckelbergs</v>
      </c>
      <c r="E24" s="85">
        <f>'4-5-6'!F19</f>
        <v>2</v>
      </c>
      <c r="F24" s="85">
        <f>'4-5-6'!G19</f>
        <v>225</v>
      </c>
      <c r="G24" s="85">
        <f>'4-5-6'!H19</f>
        <v>6</v>
      </c>
      <c r="H24" s="86">
        <f>F24/G24</f>
        <v>37.5</v>
      </c>
      <c r="I24" s="85">
        <f>'4-5-6'!J19</f>
        <v>114</v>
      </c>
      <c r="J24" s="86">
        <f>F24/C24*100</f>
        <v>100</v>
      </c>
      <c r="K24" s="4"/>
    </row>
    <row r="25" spans="1:11" ht="15.4" x14ac:dyDescent="0.45">
      <c r="A25" s="87" t="s">
        <v>30</v>
      </c>
      <c r="B25" s="87" t="str">
        <f>Teams!D11</f>
        <v>Leon Dudink</v>
      </c>
      <c r="C25" s="87">
        <f>Teams!E11</f>
        <v>225</v>
      </c>
      <c r="D25" s="87" t="str">
        <f>Teams!D37</f>
        <v>Leonie Zillmann</v>
      </c>
      <c r="E25" s="87">
        <f>'4-5-6'!F50</f>
        <v>2</v>
      </c>
      <c r="F25" s="87">
        <f>'4-5-6'!G50</f>
        <v>225</v>
      </c>
      <c r="G25" s="87">
        <f>'4-5-6'!H50</f>
        <v>22</v>
      </c>
      <c r="H25" s="88">
        <f>F25/G25</f>
        <v>10.227272727272727</v>
      </c>
      <c r="I25" s="87">
        <f>'4-5-6'!J50</f>
        <v>107</v>
      </c>
      <c r="J25" s="88">
        <f>F25/C25*100</f>
        <v>100</v>
      </c>
      <c r="K25" s="4"/>
    </row>
    <row r="26" spans="1:11" ht="15.4" x14ac:dyDescent="0.45">
      <c r="A26" s="87" t="s">
        <v>30</v>
      </c>
      <c r="B26" s="87" t="str">
        <f>Teams!D11</f>
        <v>Leon Dudink</v>
      </c>
      <c r="C26" s="87">
        <f>Teams!E11</f>
        <v>225</v>
      </c>
      <c r="D26" s="87" t="str">
        <f>Teams!D24</f>
        <v>Nino Coeckelbergs</v>
      </c>
      <c r="E26" s="87">
        <f>'10-11-12'!F11</f>
        <v>0</v>
      </c>
      <c r="F26" s="87">
        <f>'10-11-12'!G11</f>
        <v>124</v>
      </c>
      <c r="G26" s="87">
        <f>'10-11-12'!H11</f>
        <v>13</v>
      </c>
      <c r="H26" s="88">
        <f t="shared" ref="H26:H27" si="2">F26/G26</f>
        <v>9.5384615384615383</v>
      </c>
      <c r="I26" s="87">
        <f>'10-11-12'!J11</f>
        <v>41</v>
      </c>
      <c r="J26" s="88">
        <f>F26/C26*100</f>
        <v>55.111111111111114</v>
      </c>
      <c r="K26" s="4"/>
    </row>
    <row r="27" spans="1:11" ht="15.4" x14ac:dyDescent="0.45">
      <c r="A27" s="89" t="s">
        <v>30</v>
      </c>
      <c r="B27" s="89" t="str">
        <f>Teams!D11</f>
        <v>Leon Dudink</v>
      </c>
      <c r="C27" s="89">
        <f>Teams!E11</f>
        <v>225</v>
      </c>
      <c r="D27" s="89" t="str">
        <f>Teams!D37</f>
        <v>Leonie Zillmann</v>
      </c>
      <c r="E27" s="89">
        <f>'10-11-12'!F48</f>
        <v>2</v>
      </c>
      <c r="F27" s="89">
        <f>'10-11-12'!G48</f>
        <v>225</v>
      </c>
      <c r="G27" s="89">
        <f>'10-11-12'!H48</f>
        <v>23</v>
      </c>
      <c r="H27" s="90">
        <f t="shared" si="2"/>
        <v>9.7826086956521738</v>
      </c>
      <c r="I27" s="89">
        <f>'10-11-12'!J48</f>
        <v>82</v>
      </c>
      <c r="J27" s="90">
        <f>F27/C27*100</f>
        <v>100</v>
      </c>
      <c r="K27" s="4"/>
    </row>
    <row r="28" spans="1:11" ht="15.4" x14ac:dyDescent="0.45">
      <c r="A28" s="304" t="s">
        <v>91</v>
      </c>
      <c r="B28" s="305"/>
      <c r="C28" s="305"/>
      <c r="D28" s="306"/>
      <c r="E28" s="91">
        <f>SUM(E24:E27)</f>
        <v>6</v>
      </c>
      <c r="F28" s="91">
        <f t="shared" ref="F28" si="3">SUM(F24:F27)</f>
        <v>799</v>
      </c>
      <c r="G28" s="91">
        <f t="shared" ref="G28" si="4">SUM(G24:G27)</f>
        <v>64</v>
      </c>
      <c r="H28" s="92">
        <f>F28/G28</f>
        <v>12.484375</v>
      </c>
      <c r="I28" s="91">
        <v>114</v>
      </c>
      <c r="J28" s="92">
        <f>F28/(4*Teams!E11)*100</f>
        <v>88.777777777777771</v>
      </c>
      <c r="K28" s="4"/>
    </row>
    <row r="29" spans="1:11" ht="3" customHeight="1" x14ac:dyDescent="0.4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4"/>
    </row>
    <row r="30" spans="1:11" ht="12.95" customHeight="1" x14ac:dyDescent="0.45">
      <c r="A30" s="301" t="s">
        <v>74</v>
      </c>
      <c r="B30" s="61" t="s">
        <v>50</v>
      </c>
      <c r="C30" s="61" t="s">
        <v>52</v>
      </c>
      <c r="D30" s="116" t="s">
        <v>153</v>
      </c>
      <c r="E30" s="61" t="s">
        <v>57</v>
      </c>
      <c r="F30" s="61" t="s">
        <v>60</v>
      </c>
      <c r="G30" s="61" t="s">
        <v>62</v>
      </c>
      <c r="H30" s="61" t="s">
        <v>65</v>
      </c>
      <c r="I30" s="61" t="s">
        <v>120</v>
      </c>
      <c r="J30" s="301" t="s">
        <v>75</v>
      </c>
      <c r="K30" s="4"/>
    </row>
    <row r="31" spans="1:11" ht="12.95" customHeight="1" x14ac:dyDescent="0.45">
      <c r="A31" s="302"/>
      <c r="B31" s="63" t="s">
        <v>49</v>
      </c>
      <c r="C31" s="63" t="s">
        <v>53</v>
      </c>
      <c r="D31" s="117" t="s">
        <v>154</v>
      </c>
      <c r="E31" s="63" t="s">
        <v>58</v>
      </c>
      <c r="F31" s="63" t="s">
        <v>60</v>
      </c>
      <c r="G31" s="63" t="s">
        <v>63</v>
      </c>
      <c r="H31" s="63" t="s">
        <v>66</v>
      </c>
      <c r="I31" s="63" t="s">
        <v>121</v>
      </c>
      <c r="J31" s="302"/>
      <c r="K31" s="4"/>
    </row>
    <row r="32" spans="1:11" ht="12.95" customHeight="1" x14ac:dyDescent="0.45">
      <c r="A32" s="303"/>
      <c r="B32" s="64" t="s">
        <v>51</v>
      </c>
      <c r="C32" s="64" t="s">
        <v>54</v>
      </c>
      <c r="D32" s="118" t="s">
        <v>155</v>
      </c>
      <c r="E32" s="64" t="s">
        <v>59</v>
      </c>
      <c r="F32" s="64" t="s">
        <v>61</v>
      </c>
      <c r="G32" s="64" t="s">
        <v>64</v>
      </c>
      <c r="H32" s="64" t="s">
        <v>67</v>
      </c>
      <c r="I32" s="64" t="s">
        <v>122</v>
      </c>
      <c r="J32" s="303"/>
      <c r="K32" s="4"/>
    </row>
    <row r="33" spans="1:11" ht="15.4" x14ac:dyDescent="0.45">
      <c r="A33" s="85" t="s">
        <v>31</v>
      </c>
      <c r="B33" s="85" t="str">
        <f>Teams!D12</f>
        <v>Piet Kok</v>
      </c>
      <c r="C33" s="85">
        <f>Teams!E12</f>
        <v>140</v>
      </c>
      <c r="D33" s="85" t="str">
        <f>Teams!D25</f>
        <v>Tim van Hoek</v>
      </c>
      <c r="E33" s="85">
        <f>'4-5-6'!F47</f>
        <v>2</v>
      </c>
      <c r="F33" s="85">
        <f>'4-5-6'!G47</f>
        <v>140</v>
      </c>
      <c r="G33" s="85">
        <f>'4-5-6'!H47</f>
        <v>17</v>
      </c>
      <c r="H33" s="86">
        <f>F33/G33</f>
        <v>8.235294117647058</v>
      </c>
      <c r="I33" s="85">
        <f>'4-5-6'!J47</f>
        <v>37</v>
      </c>
      <c r="J33" s="86">
        <f>F33/C33*100</f>
        <v>100</v>
      </c>
      <c r="K33" s="4"/>
    </row>
    <row r="34" spans="1:11" ht="15.4" x14ac:dyDescent="0.45">
      <c r="A34" s="87" t="s">
        <v>31</v>
      </c>
      <c r="B34" s="87" t="str">
        <f>Teams!D12</f>
        <v>Piet Kok</v>
      </c>
      <c r="C34" s="87">
        <f>Teams!E12</f>
        <v>140</v>
      </c>
      <c r="D34" s="87" t="str">
        <f>Teams!D38</f>
        <v>Bredan MC Dermott</v>
      </c>
      <c r="E34" s="87">
        <f>'1-2-3'!F31</f>
        <v>0</v>
      </c>
      <c r="F34" s="87">
        <f>'1-2-3'!G31</f>
        <v>133</v>
      </c>
      <c r="G34" s="87">
        <f>'1-2-3'!H31</f>
        <v>26</v>
      </c>
      <c r="H34" s="88">
        <f>F34/G34</f>
        <v>5.115384615384615</v>
      </c>
      <c r="I34" s="87">
        <f>'1-2-3'!J31</f>
        <v>51</v>
      </c>
      <c r="J34" s="88">
        <f>F34/C34*100</f>
        <v>95</v>
      </c>
      <c r="K34" s="4"/>
    </row>
    <row r="35" spans="1:11" ht="15.4" x14ac:dyDescent="0.45">
      <c r="A35" s="87" t="s">
        <v>31</v>
      </c>
      <c r="B35" s="87" t="str">
        <f>Teams!D12</f>
        <v>Piet Kok</v>
      </c>
      <c r="C35" s="87">
        <f>Teams!E12</f>
        <v>140</v>
      </c>
      <c r="D35" s="87" t="str">
        <f>Teams!D25</f>
        <v>Tim van Hoek</v>
      </c>
      <c r="E35" s="87">
        <f>'10-11-12'!F51</f>
        <v>2</v>
      </c>
      <c r="F35" s="87">
        <f>'10-11-12'!G51</f>
        <v>140</v>
      </c>
      <c r="G35" s="87">
        <f>'10-11-12'!H51</f>
        <v>21</v>
      </c>
      <c r="H35" s="88">
        <f t="shared" ref="H35:H36" si="5">F35/G35</f>
        <v>6.666666666666667</v>
      </c>
      <c r="I35" s="87">
        <f>'10-11-12'!J51</f>
        <v>28</v>
      </c>
      <c r="J35" s="88">
        <f>F35/C35*100</f>
        <v>100</v>
      </c>
      <c r="K35" s="4"/>
    </row>
    <row r="36" spans="1:11" ht="15.4" x14ac:dyDescent="0.45">
      <c r="A36" s="89" t="s">
        <v>31</v>
      </c>
      <c r="B36" s="89" t="str">
        <f>Teams!D12</f>
        <v>Piet Kok</v>
      </c>
      <c r="C36" s="89">
        <f>Teams!E12</f>
        <v>140</v>
      </c>
      <c r="D36" s="89" t="str">
        <f>Teams!D38</f>
        <v>Bredan MC Dermott</v>
      </c>
      <c r="E36" s="89">
        <f>'7-8-9'!F30</f>
        <v>0</v>
      </c>
      <c r="F36" s="89">
        <f>'7-8-9'!G30</f>
        <v>111</v>
      </c>
      <c r="G36" s="89">
        <f>'7-8-9'!H30</f>
        <v>21</v>
      </c>
      <c r="H36" s="90">
        <f t="shared" si="5"/>
        <v>5.2857142857142856</v>
      </c>
      <c r="I36" s="89">
        <f>'7-8-9'!J30</f>
        <v>28</v>
      </c>
      <c r="J36" s="90">
        <f>F36/C36*100</f>
        <v>79.285714285714278</v>
      </c>
      <c r="K36" s="4"/>
    </row>
    <row r="37" spans="1:11" x14ac:dyDescent="0.45">
      <c r="A37" s="304" t="s">
        <v>91</v>
      </c>
      <c r="B37" s="305"/>
      <c r="C37" s="305"/>
      <c r="D37" s="306"/>
      <c r="E37" s="91">
        <f>SUM(E33:E36)</f>
        <v>4</v>
      </c>
      <c r="F37" s="91">
        <f t="shared" ref="F37" si="6">SUM(F33:F36)</f>
        <v>524</v>
      </c>
      <c r="G37" s="91">
        <f t="shared" ref="G37" si="7">SUM(G33:G36)</f>
        <v>85</v>
      </c>
      <c r="H37" s="92">
        <f>F37/G37</f>
        <v>6.1647058823529415</v>
      </c>
      <c r="I37" s="91">
        <v>51</v>
      </c>
      <c r="J37" s="92">
        <f>F37/(4*Teams!E12)*100</f>
        <v>93.571428571428569</v>
      </c>
    </row>
    <row r="38" spans="1:11" ht="3" customHeight="1" x14ac:dyDescent="0.45">
      <c r="A38" s="308"/>
      <c r="B38" s="308"/>
      <c r="C38" s="308"/>
      <c r="D38" s="308"/>
      <c r="E38" s="308"/>
      <c r="F38" s="308"/>
      <c r="G38" s="308"/>
      <c r="H38" s="308"/>
      <c r="I38" s="308"/>
      <c r="J38" s="308"/>
    </row>
    <row r="39" spans="1:11" ht="12.95" customHeight="1" x14ac:dyDescent="0.45">
      <c r="A39" s="301" t="s">
        <v>74</v>
      </c>
      <c r="B39" s="61" t="s">
        <v>50</v>
      </c>
      <c r="C39" s="61" t="s">
        <v>52</v>
      </c>
      <c r="D39" s="116" t="s">
        <v>153</v>
      </c>
      <c r="E39" s="61" t="s">
        <v>57</v>
      </c>
      <c r="F39" s="61" t="s">
        <v>60</v>
      </c>
      <c r="G39" s="61" t="s">
        <v>62</v>
      </c>
      <c r="H39" s="61" t="s">
        <v>65</v>
      </c>
      <c r="I39" s="61" t="s">
        <v>120</v>
      </c>
      <c r="J39" s="301" t="s">
        <v>75</v>
      </c>
      <c r="K39" s="4"/>
    </row>
    <row r="40" spans="1:11" ht="12.95" customHeight="1" x14ac:dyDescent="0.45">
      <c r="A40" s="302"/>
      <c r="B40" s="63" t="s">
        <v>49</v>
      </c>
      <c r="C40" s="63" t="s">
        <v>53</v>
      </c>
      <c r="D40" s="117" t="s">
        <v>154</v>
      </c>
      <c r="E40" s="63" t="s">
        <v>58</v>
      </c>
      <c r="F40" s="63" t="s">
        <v>60</v>
      </c>
      <c r="G40" s="63" t="s">
        <v>63</v>
      </c>
      <c r="H40" s="63" t="s">
        <v>66</v>
      </c>
      <c r="I40" s="63" t="s">
        <v>121</v>
      </c>
      <c r="J40" s="302"/>
      <c r="K40" s="4"/>
    </row>
    <row r="41" spans="1:11" ht="12.95" customHeight="1" x14ac:dyDescent="0.45">
      <c r="A41" s="303"/>
      <c r="B41" s="64" t="s">
        <v>51</v>
      </c>
      <c r="C41" s="64" t="s">
        <v>54</v>
      </c>
      <c r="D41" s="118" t="s">
        <v>155</v>
      </c>
      <c r="E41" s="64" t="s">
        <v>59</v>
      </c>
      <c r="F41" s="64" t="s">
        <v>61</v>
      </c>
      <c r="G41" s="64" t="s">
        <v>64</v>
      </c>
      <c r="H41" s="64" t="s">
        <v>67</v>
      </c>
      <c r="I41" s="64" t="s">
        <v>122</v>
      </c>
      <c r="J41" s="303"/>
      <c r="K41" s="4"/>
    </row>
    <row r="42" spans="1:11" ht="15.4" x14ac:dyDescent="0.45">
      <c r="A42" s="85" t="s">
        <v>32</v>
      </c>
      <c r="B42" s="85" t="str">
        <f>Teams!D13</f>
        <v>Marius Kroonen</v>
      </c>
      <c r="C42" s="85">
        <f>Teams!E13</f>
        <v>65</v>
      </c>
      <c r="D42" s="85" t="str">
        <f>Teams!D26</f>
        <v>Rémy Dhayer</v>
      </c>
      <c r="E42" s="85">
        <f>'1-2-3'!F27</f>
        <v>0</v>
      </c>
      <c r="F42" s="85">
        <f>'1-2-3'!G27</f>
        <v>35</v>
      </c>
      <c r="G42" s="85">
        <f>'1-2-3'!H27</f>
        <v>23</v>
      </c>
      <c r="H42" s="86">
        <f>F42/G42</f>
        <v>1.5217391304347827</v>
      </c>
      <c r="I42" s="85">
        <f>'1-2-3'!J27</f>
        <v>10</v>
      </c>
      <c r="J42" s="86">
        <f>F42/C42*100</f>
        <v>53.846153846153847</v>
      </c>
      <c r="K42" s="4"/>
    </row>
    <row r="43" spans="1:11" ht="15.4" x14ac:dyDescent="0.45">
      <c r="A43" s="87" t="s">
        <v>32</v>
      </c>
      <c r="B43" s="87" t="str">
        <f>Teams!D13</f>
        <v>Marius Kroonen</v>
      </c>
      <c r="C43" s="87">
        <f>Teams!E13</f>
        <v>65</v>
      </c>
      <c r="D43" s="87" t="str">
        <f>Teams!D39</f>
        <v>Aron Bichler</v>
      </c>
      <c r="E43" s="87">
        <f>'4-5-6'!F14</f>
        <v>2</v>
      </c>
      <c r="F43" s="87">
        <f>'4-5-6'!G14</f>
        <v>65</v>
      </c>
      <c r="G43" s="87">
        <f>'4-5-6'!H14</f>
        <v>27</v>
      </c>
      <c r="H43" s="88">
        <f>F43/G43</f>
        <v>2.4074074074074074</v>
      </c>
      <c r="I43" s="87">
        <f>'4-5-6'!J14</f>
        <v>9</v>
      </c>
      <c r="J43" s="88">
        <f>F43/C43*100</f>
        <v>100</v>
      </c>
      <c r="K43" s="4"/>
    </row>
    <row r="44" spans="1:11" ht="15.4" x14ac:dyDescent="0.45">
      <c r="A44" s="87" t="s">
        <v>32</v>
      </c>
      <c r="B44" s="87" t="str">
        <f>Teams!D13</f>
        <v>Marius Kroonen</v>
      </c>
      <c r="C44" s="87">
        <f>Teams!E13</f>
        <v>65</v>
      </c>
      <c r="D44" s="87" t="str">
        <f>Teams!D26</f>
        <v>Rémy Dhayer</v>
      </c>
      <c r="E44" s="87">
        <f>'7-8-9'!F28</f>
        <v>2</v>
      </c>
      <c r="F44" s="87">
        <f>'7-8-9'!G28</f>
        <v>65</v>
      </c>
      <c r="G44" s="87">
        <f>'7-8-9'!H28</f>
        <v>20</v>
      </c>
      <c r="H44" s="88">
        <f t="shared" ref="H44:H45" si="8">F44/G44</f>
        <v>3.25</v>
      </c>
      <c r="I44" s="87">
        <f>'7-8-9'!J28</f>
        <v>14</v>
      </c>
      <c r="J44" s="88">
        <f>F44/C44*100</f>
        <v>100</v>
      </c>
      <c r="K44" s="4"/>
    </row>
    <row r="45" spans="1:11" ht="15.4" x14ac:dyDescent="0.45">
      <c r="A45" s="89" t="s">
        <v>32</v>
      </c>
      <c r="B45" s="89" t="str">
        <f>Teams!D13</f>
        <v>Marius Kroonen</v>
      </c>
      <c r="C45" s="89">
        <f>Teams!E13</f>
        <v>65</v>
      </c>
      <c r="D45" s="89" t="str">
        <f>Teams!D39</f>
        <v>Aron Bichler</v>
      </c>
      <c r="E45" s="89">
        <f>'10-11-12'!F16</f>
        <v>2</v>
      </c>
      <c r="F45" s="89">
        <f>'10-11-12'!G16</f>
        <v>65</v>
      </c>
      <c r="G45" s="89">
        <f>'10-11-12'!H16</f>
        <v>24</v>
      </c>
      <c r="H45" s="90">
        <f t="shared" si="8"/>
        <v>2.7083333333333335</v>
      </c>
      <c r="I45" s="89">
        <f>'10-11-12'!J16</f>
        <v>12</v>
      </c>
      <c r="J45" s="90">
        <f>F45/C45*100</f>
        <v>100</v>
      </c>
      <c r="K45" s="4"/>
    </row>
    <row r="46" spans="1:11" ht="15.4" x14ac:dyDescent="0.45">
      <c r="A46" s="304" t="s">
        <v>91</v>
      </c>
      <c r="B46" s="305"/>
      <c r="C46" s="305"/>
      <c r="D46" s="306"/>
      <c r="E46" s="91">
        <f>SUM(E42:E45)</f>
        <v>6</v>
      </c>
      <c r="F46" s="91">
        <f t="shared" ref="F46" si="9">SUM(F42:F45)</f>
        <v>230</v>
      </c>
      <c r="G46" s="91">
        <f t="shared" ref="G46" si="10">SUM(G42:G45)</f>
        <v>94</v>
      </c>
      <c r="H46" s="92">
        <f>F46/G46</f>
        <v>2.4468085106382977</v>
      </c>
      <c r="I46" s="91">
        <v>14</v>
      </c>
      <c r="J46" s="92">
        <f>F46/(4*Teams!E13)*100</f>
        <v>88.461538461538453</v>
      </c>
      <c r="K46" s="4"/>
    </row>
    <row r="47" spans="1:11" ht="3" customHeight="1" x14ac:dyDescent="0.45">
      <c r="A47" s="309"/>
      <c r="B47" s="309"/>
      <c r="C47" s="309"/>
      <c r="D47" s="309"/>
      <c r="E47" s="309"/>
      <c r="F47" s="309"/>
      <c r="G47" s="309"/>
      <c r="H47" s="309"/>
      <c r="I47" s="309"/>
      <c r="J47" s="309"/>
      <c r="K47" s="4"/>
    </row>
    <row r="48" spans="1:11" ht="12.95" customHeight="1" x14ac:dyDescent="0.45">
      <c r="A48" s="301" t="s">
        <v>74</v>
      </c>
      <c r="B48" s="61" t="s">
        <v>50</v>
      </c>
      <c r="C48" s="61" t="s">
        <v>52</v>
      </c>
      <c r="D48" s="116" t="s">
        <v>153</v>
      </c>
      <c r="E48" s="61" t="s">
        <v>57</v>
      </c>
      <c r="F48" s="61" t="s">
        <v>60</v>
      </c>
      <c r="G48" s="61" t="s">
        <v>62</v>
      </c>
      <c r="H48" s="61" t="s">
        <v>65</v>
      </c>
      <c r="I48" s="61" t="s">
        <v>120</v>
      </c>
      <c r="J48" s="301" t="s">
        <v>75</v>
      </c>
      <c r="K48" s="4"/>
    </row>
    <row r="49" spans="1:11" ht="12.95" customHeight="1" x14ac:dyDescent="0.45">
      <c r="A49" s="302"/>
      <c r="B49" s="63" t="s">
        <v>49</v>
      </c>
      <c r="C49" s="63" t="s">
        <v>53</v>
      </c>
      <c r="D49" s="117" t="s">
        <v>154</v>
      </c>
      <c r="E49" s="63" t="s">
        <v>58</v>
      </c>
      <c r="F49" s="63" t="s">
        <v>60</v>
      </c>
      <c r="G49" s="63" t="s">
        <v>63</v>
      </c>
      <c r="H49" s="63" t="s">
        <v>66</v>
      </c>
      <c r="I49" s="63" t="s">
        <v>121</v>
      </c>
      <c r="J49" s="302"/>
      <c r="K49" s="4"/>
    </row>
    <row r="50" spans="1:11" ht="12.95" customHeight="1" x14ac:dyDescent="0.45">
      <c r="A50" s="303"/>
      <c r="B50" s="64" t="s">
        <v>51</v>
      </c>
      <c r="C50" s="64" t="s">
        <v>54</v>
      </c>
      <c r="D50" s="118" t="s">
        <v>155</v>
      </c>
      <c r="E50" s="64" t="s">
        <v>59</v>
      </c>
      <c r="F50" s="64" t="s">
        <v>61</v>
      </c>
      <c r="G50" s="64" t="s">
        <v>64</v>
      </c>
      <c r="H50" s="64" t="s">
        <v>67</v>
      </c>
      <c r="I50" s="64" t="s">
        <v>122</v>
      </c>
      <c r="J50" s="303"/>
      <c r="K50" s="4"/>
    </row>
    <row r="51" spans="1:11" ht="15.4" x14ac:dyDescent="0.45">
      <c r="A51" s="85" t="s">
        <v>33</v>
      </c>
      <c r="B51" s="85" t="str">
        <f>Teams!D14</f>
        <v>Arno Coenradi</v>
      </c>
      <c r="C51" s="85">
        <f>Teams!E14</f>
        <v>44</v>
      </c>
      <c r="D51" s="85" t="str">
        <f>Teams!D27</f>
        <v>Clovis Boulanger</v>
      </c>
      <c r="E51" s="85">
        <f>'1-2-3'!F50</f>
        <v>0</v>
      </c>
      <c r="F51" s="85">
        <f>'1-2-3'!G50</f>
        <v>35</v>
      </c>
      <c r="G51" s="85">
        <f>'1-2-3'!H50</f>
        <v>32</v>
      </c>
      <c r="H51" s="86">
        <f>F51/G51</f>
        <v>1.09375</v>
      </c>
      <c r="I51" s="85">
        <f>'1-2-3'!J50</f>
        <v>4</v>
      </c>
      <c r="J51" s="86">
        <f>F51/C51*100</f>
        <v>79.545454545454547</v>
      </c>
      <c r="K51" s="4"/>
    </row>
    <row r="52" spans="1:11" ht="15.4" x14ac:dyDescent="0.45">
      <c r="A52" s="87" t="s">
        <v>33</v>
      </c>
      <c r="B52" s="87" t="str">
        <f>Teams!D14</f>
        <v>Arno Coenradi</v>
      </c>
      <c r="C52" s="87">
        <f>Teams!E14</f>
        <v>44</v>
      </c>
      <c r="D52" s="87" t="str">
        <f>Teams!D40</f>
        <v>Lennart Menzel</v>
      </c>
      <c r="E52" s="87">
        <f>'4-5-6'!F37</f>
        <v>0</v>
      </c>
      <c r="F52" s="87">
        <f>'4-5-6'!G37</f>
        <v>21</v>
      </c>
      <c r="G52" s="87">
        <f>'4-5-6'!H37</f>
        <v>12</v>
      </c>
      <c r="H52" s="88">
        <f>F52/G52</f>
        <v>1.75</v>
      </c>
      <c r="I52" s="87">
        <f>'4-5-6'!J37</f>
        <v>10</v>
      </c>
      <c r="J52" s="88">
        <f>F52/C52*100</f>
        <v>47.727272727272727</v>
      </c>
      <c r="K52" s="4"/>
    </row>
    <row r="53" spans="1:11" ht="15.4" x14ac:dyDescent="0.45">
      <c r="A53" s="87" t="s">
        <v>33</v>
      </c>
      <c r="B53" s="87" t="str">
        <f>Teams!D14</f>
        <v>Arno Coenradi</v>
      </c>
      <c r="C53" s="87">
        <f>Teams!E14</f>
        <v>44</v>
      </c>
      <c r="D53" s="87" t="str">
        <f>Teams!D27</f>
        <v>Clovis Boulanger</v>
      </c>
      <c r="E53" s="87">
        <f>'7-8-9'!F53</f>
        <v>0</v>
      </c>
      <c r="F53" s="87">
        <f>'7-8-9'!G53</f>
        <v>30</v>
      </c>
      <c r="G53" s="87">
        <f>'7-8-9'!H53</f>
        <v>26</v>
      </c>
      <c r="H53" s="88">
        <f t="shared" ref="H53:H54" si="11">F53/G53</f>
        <v>1.1538461538461537</v>
      </c>
      <c r="I53" s="87">
        <f>'7-8-9'!J53</f>
        <v>8</v>
      </c>
      <c r="J53" s="88">
        <f>F53/C53*100</f>
        <v>68.181818181818173</v>
      </c>
      <c r="K53" s="4"/>
    </row>
    <row r="54" spans="1:11" ht="15.4" x14ac:dyDescent="0.45">
      <c r="A54" s="89" t="s">
        <v>33</v>
      </c>
      <c r="B54" s="89" t="str">
        <f>Teams!D14</f>
        <v>Arno Coenradi</v>
      </c>
      <c r="C54" s="89">
        <f>Teams!E14</f>
        <v>44</v>
      </c>
      <c r="D54" s="89" t="str">
        <f>Teams!D40</f>
        <v>Lennart Menzel</v>
      </c>
      <c r="E54" s="89">
        <f>'10-11-12'!F27</f>
        <v>0</v>
      </c>
      <c r="F54" s="89">
        <f>'10-11-12'!G27</f>
        <v>23</v>
      </c>
      <c r="G54" s="89">
        <f>'10-11-12'!H27</f>
        <v>23</v>
      </c>
      <c r="H54" s="90">
        <f t="shared" si="11"/>
        <v>1</v>
      </c>
      <c r="I54" s="89">
        <f>'10-11-12'!J27</f>
        <v>5</v>
      </c>
      <c r="J54" s="90">
        <f>F54/C54*100</f>
        <v>52.272727272727273</v>
      </c>
      <c r="K54" s="4"/>
    </row>
    <row r="55" spans="1:11" ht="15.4" x14ac:dyDescent="0.45">
      <c r="A55" s="304" t="s">
        <v>91</v>
      </c>
      <c r="B55" s="305"/>
      <c r="C55" s="305"/>
      <c r="D55" s="306"/>
      <c r="E55" s="91">
        <f>SUM(E51:E54)</f>
        <v>0</v>
      </c>
      <c r="F55" s="91">
        <f t="shared" ref="F55" si="12">SUM(F51:F54)</f>
        <v>109</v>
      </c>
      <c r="G55" s="91">
        <f t="shared" ref="G55" si="13">SUM(G51:G54)</f>
        <v>93</v>
      </c>
      <c r="H55" s="92">
        <f>F55/G55</f>
        <v>1.1720430107526882</v>
      </c>
      <c r="I55" s="91">
        <v>10</v>
      </c>
      <c r="J55" s="92">
        <f>F55/(4*Teams!E14)*100</f>
        <v>61.93181818181818</v>
      </c>
      <c r="K55" s="4"/>
    </row>
    <row r="60" spans="1:11" x14ac:dyDescent="0.45">
      <c r="A60" s="82"/>
      <c r="B60" s="82"/>
      <c r="C60" s="82"/>
      <c r="D60" s="82"/>
      <c r="E60" s="82"/>
      <c r="F60" s="82"/>
      <c r="G60" s="82"/>
      <c r="H60" s="82"/>
      <c r="I60" s="82"/>
      <c r="J60" s="82"/>
      <c r="K60" s="82"/>
    </row>
  </sheetData>
  <sheetProtection password="DFE2" sheet="1" objects="1" scenarios="1" selectLockedCells="1" selectUnlockedCells="1"/>
  <mergeCells count="27">
    <mergeCell ref="A47:J47"/>
    <mergeCell ref="A48:A50"/>
    <mergeCell ref="J48:J50"/>
    <mergeCell ref="A55:D55"/>
    <mergeCell ref="A7:C7"/>
    <mergeCell ref="A8:C8"/>
    <mergeCell ref="A9:C9"/>
    <mergeCell ref="D7:J9"/>
    <mergeCell ref="A19:D19"/>
    <mergeCell ref="A12:A14"/>
    <mergeCell ref="J12:J14"/>
    <mergeCell ref="A39:A41"/>
    <mergeCell ref="J39:J41"/>
    <mergeCell ref="A20:J20"/>
    <mergeCell ref="A21:A23"/>
    <mergeCell ref="J21:J23"/>
    <mergeCell ref="A1:J1"/>
    <mergeCell ref="A2:J2"/>
    <mergeCell ref="A3:J3"/>
    <mergeCell ref="A4:J4"/>
    <mergeCell ref="A46:D46"/>
    <mergeCell ref="A28:D28"/>
    <mergeCell ref="A37:D37"/>
    <mergeCell ref="A29:J29"/>
    <mergeCell ref="A30:A32"/>
    <mergeCell ref="J30:J32"/>
    <mergeCell ref="A38:J38"/>
  </mergeCells>
  <pageMargins left="0.31496062992125984" right="0.11811023622047245" top="0.35433070866141736" bottom="0.35433070866141736" header="0.11811023622047245" footer="0.11811023622047245"/>
  <pageSetup paperSize="9" scale="91" orientation="portrait" r:id="rId1"/>
  <headerFooter>
    <oddFooter>&amp;CWalter van Dongen (wedstrijdleider JBV Amorti Zevenbergen)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5"/>
  <sheetViews>
    <sheetView zoomScale="65" zoomScaleNormal="65" workbookViewId="0">
      <selection activeCell="N36" sqref="N36"/>
    </sheetView>
  </sheetViews>
  <sheetFormatPr defaultRowHeight="14.25" x14ac:dyDescent="0.45"/>
  <cols>
    <col min="1" max="1" width="3.86328125" customWidth="1"/>
    <col min="2" max="2" width="24.73046875" customWidth="1"/>
    <col min="3" max="3" width="3.73046875" customWidth="1"/>
    <col min="4" max="4" width="24.73046875" customWidth="1"/>
    <col min="5" max="5" width="6.86328125" customWidth="1"/>
    <col min="6" max="6" width="10.1328125" customWidth="1"/>
    <col min="7" max="7" width="8.86328125" customWidth="1"/>
    <col min="8" max="8" width="10.86328125" customWidth="1"/>
    <col min="9" max="9" width="5.59765625" customWidth="1"/>
    <col min="10" max="10" width="6.59765625" customWidth="1"/>
  </cols>
  <sheetData>
    <row r="1" spans="1:11" ht="106.5" customHeight="1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4"/>
    </row>
    <row r="2" spans="1:11" ht="21" thickBot="1" x14ac:dyDescent="0.5">
      <c r="A2" s="286" t="s">
        <v>129</v>
      </c>
      <c r="B2" s="286"/>
      <c r="C2" s="286"/>
      <c r="D2" s="286"/>
      <c r="E2" s="286"/>
      <c r="F2" s="286"/>
      <c r="G2" s="286"/>
      <c r="H2" s="286"/>
      <c r="I2" s="286"/>
      <c r="J2" s="286"/>
      <c r="K2" s="4"/>
    </row>
    <row r="3" spans="1:11" ht="30.75" thickTop="1" thickBot="1" x14ac:dyDescent="0.5">
      <c r="A3" s="287" t="s">
        <v>37</v>
      </c>
      <c r="B3" s="288"/>
      <c r="C3" s="288"/>
      <c r="D3" s="288"/>
      <c r="E3" s="288"/>
      <c r="F3" s="288"/>
      <c r="G3" s="288"/>
      <c r="H3" s="288"/>
      <c r="I3" s="288"/>
      <c r="J3" s="289"/>
      <c r="K3" s="4"/>
    </row>
    <row r="4" spans="1:11" ht="21" customHeight="1" thickTop="1" x14ac:dyDescent="0.45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4"/>
    </row>
    <row r="5" spans="1:11" ht="20.25" customHeight="1" x14ac:dyDescent="0.45">
      <c r="A5" s="6"/>
      <c r="B5" s="6"/>
      <c r="C5" s="6"/>
      <c r="D5" s="6"/>
      <c r="E5" s="6"/>
      <c r="F5" s="6"/>
      <c r="G5" s="6" t="s">
        <v>141</v>
      </c>
      <c r="I5" s="6"/>
      <c r="J5" s="6"/>
      <c r="K5" s="4"/>
    </row>
    <row r="7" spans="1:11" ht="15.75" customHeight="1" x14ac:dyDescent="0.45">
      <c r="A7" s="310" t="s">
        <v>95</v>
      </c>
      <c r="B7" s="311"/>
      <c r="C7" s="311"/>
      <c r="D7" s="316" t="s">
        <v>94</v>
      </c>
      <c r="E7" s="316"/>
      <c r="F7" s="316"/>
      <c r="G7" s="316"/>
      <c r="H7" s="316"/>
      <c r="I7" s="316"/>
      <c r="J7" s="317"/>
    </row>
    <row r="8" spans="1:11" ht="15.75" customHeight="1" x14ac:dyDescent="0.45">
      <c r="A8" s="312" t="s">
        <v>97</v>
      </c>
      <c r="B8" s="313"/>
      <c r="C8" s="313"/>
      <c r="D8" s="318"/>
      <c r="E8" s="318"/>
      <c r="F8" s="318"/>
      <c r="G8" s="318"/>
      <c r="H8" s="318"/>
      <c r="I8" s="318"/>
      <c r="J8" s="319"/>
    </row>
    <row r="9" spans="1:11" ht="15.75" customHeight="1" x14ac:dyDescent="0.45">
      <c r="A9" s="314" t="s">
        <v>96</v>
      </c>
      <c r="B9" s="315"/>
      <c r="C9" s="315"/>
      <c r="D9" s="320"/>
      <c r="E9" s="320"/>
      <c r="F9" s="320"/>
      <c r="G9" s="320"/>
      <c r="H9" s="320"/>
      <c r="I9" s="320"/>
      <c r="J9" s="321"/>
    </row>
    <row r="10" spans="1:11" ht="15.4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</row>
    <row r="11" spans="1:11" ht="15.4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spans="1:11" ht="12.95" customHeight="1" x14ac:dyDescent="0.45">
      <c r="A12" s="301" t="s">
        <v>74</v>
      </c>
      <c r="B12" s="61" t="s">
        <v>50</v>
      </c>
      <c r="C12" s="61" t="s">
        <v>52</v>
      </c>
      <c r="D12" s="116" t="s">
        <v>153</v>
      </c>
      <c r="E12" s="61" t="s">
        <v>57</v>
      </c>
      <c r="F12" s="61" t="s">
        <v>60</v>
      </c>
      <c r="G12" s="61" t="s">
        <v>62</v>
      </c>
      <c r="H12" s="61" t="s">
        <v>65</v>
      </c>
      <c r="I12" s="61" t="s">
        <v>120</v>
      </c>
      <c r="J12" s="301" t="s">
        <v>75</v>
      </c>
      <c r="K12" s="4"/>
    </row>
    <row r="13" spans="1:11" ht="12.95" customHeight="1" x14ac:dyDescent="0.45">
      <c r="A13" s="302"/>
      <c r="B13" s="63" t="s">
        <v>49</v>
      </c>
      <c r="C13" s="63" t="s">
        <v>53</v>
      </c>
      <c r="D13" s="117" t="s">
        <v>154</v>
      </c>
      <c r="E13" s="63" t="s">
        <v>58</v>
      </c>
      <c r="F13" s="63" t="s">
        <v>60</v>
      </c>
      <c r="G13" s="63" t="s">
        <v>63</v>
      </c>
      <c r="H13" s="63" t="s">
        <v>66</v>
      </c>
      <c r="I13" s="63" t="s">
        <v>121</v>
      </c>
      <c r="J13" s="302"/>
      <c r="K13" s="4"/>
    </row>
    <row r="14" spans="1:11" ht="12.95" customHeight="1" x14ac:dyDescent="0.45">
      <c r="A14" s="303"/>
      <c r="B14" s="64" t="s">
        <v>51</v>
      </c>
      <c r="C14" s="64" t="s">
        <v>54</v>
      </c>
      <c r="D14" s="118" t="s">
        <v>155</v>
      </c>
      <c r="E14" s="64" t="s">
        <v>59</v>
      </c>
      <c r="F14" s="64" t="s">
        <v>61</v>
      </c>
      <c r="G14" s="64" t="s">
        <v>64</v>
      </c>
      <c r="H14" s="64" t="s">
        <v>67</v>
      </c>
      <c r="I14" s="64" t="s">
        <v>122</v>
      </c>
      <c r="J14" s="303"/>
      <c r="K14" s="4"/>
    </row>
    <row r="15" spans="1:11" ht="15.4" x14ac:dyDescent="0.45">
      <c r="A15" s="85" t="s">
        <v>34</v>
      </c>
      <c r="B15" s="85" t="str">
        <f>Teams!D15</f>
        <v>Rick de Wit</v>
      </c>
      <c r="C15" s="85">
        <f>Teams!E15</f>
        <v>35</v>
      </c>
      <c r="D15" s="85" t="str">
        <f>Teams!D41</f>
        <v>Jeremia Leinesser</v>
      </c>
      <c r="E15" s="85">
        <f>'1-2-3'!F17</f>
        <v>0</v>
      </c>
      <c r="F15" s="85">
        <f>'1-2-3'!G17</f>
        <v>20</v>
      </c>
      <c r="G15" s="85">
        <f>'1-2-3'!H17</f>
        <v>29</v>
      </c>
      <c r="H15" s="86">
        <f>F15/G15</f>
        <v>0.68965517241379315</v>
      </c>
      <c r="I15" s="85">
        <f>'1-2-3'!J17</f>
        <v>2</v>
      </c>
      <c r="J15" s="86">
        <f>F15/C15*100</f>
        <v>57.142857142857139</v>
      </c>
      <c r="K15" s="4"/>
    </row>
    <row r="16" spans="1:11" ht="15.4" x14ac:dyDescent="0.45">
      <c r="A16" s="87" t="s">
        <v>34</v>
      </c>
      <c r="B16" s="87" t="str">
        <f>Teams!D15</f>
        <v>Rick de Wit</v>
      </c>
      <c r="C16" s="87">
        <f>Teams!E15</f>
        <v>35</v>
      </c>
      <c r="D16" s="87" t="str">
        <f>Teams!D28</f>
        <v>Matteo Vanroose</v>
      </c>
      <c r="E16" s="87">
        <f>'4-5-6'!F31</f>
        <v>2</v>
      </c>
      <c r="F16" s="87">
        <f>'4-5-6'!G31</f>
        <v>35</v>
      </c>
      <c r="G16" s="87">
        <f>'4-5-6'!H31</f>
        <v>27</v>
      </c>
      <c r="H16" s="88">
        <f>F16/G16</f>
        <v>1.2962962962962963</v>
      </c>
      <c r="I16" s="87">
        <f>'4-5-6'!J31</f>
        <v>4</v>
      </c>
      <c r="J16" s="88">
        <f>F16/C16*100</f>
        <v>100</v>
      </c>
      <c r="K16" s="4"/>
    </row>
    <row r="17" spans="1:11" ht="15.4" x14ac:dyDescent="0.45">
      <c r="A17" s="87" t="s">
        <v>34</v>
      </c>
      <c r="B17" s="87" t="str">
        <f>Teams!D15</f>
        <v>Rick de Wit</v>
      </c>
      <c r="C17" s="87">
        <f>Teams!E15</f>
        <v>35</v>
      </c>
      <c r="D17" s="87" t="str">
        <f>Teams!D41</f>
        <v>Jeremia Leinesser</v>
      </c>
      <c r="E17" s="87">
        <f>'7-8-9'!F13</f>
        <v>2</v>
      </c>
      <c r="F17" s="87">
        <f>'7-8-9'!G13</f>
        <v>35</v>
      </c>
      <c r="G17" s="87">
        <f>'7-8-9'!H13</f>
        <v>30</v>
      </c>
      <c r="H17" s="88">
        <f t="shared" ref="H17:H18" si="0">F17/G17</f>
        <v>1.1666666666666667</v>
      </c>
      <c r="I17" s="87">
        <f>'7-8-9'!J13</f>
        <v>7</v>
      </c>
      <c r="J17" s="88">
        <f>F17/C17*100</f>
        <v>100</v>
      </c>
      <c r="K17" s="4"/>
    </row>
    <row r="18" spans="1:11" ht="15.4" x14ac:dyDescent="0.45">
      <c r="A18" s="89" t="s">
        <v>34</v>
      </c>
      <c r="B18" s="89" t="str">
        <f>Teams!D15</f>
        <v>Rick de Wit</v>
      </c>
      <c r="C18" s="89">
        <f>Teams!E15</f>
        <v>35</v>
      </c>
      <c r="D18" s="89" t="str">
        <f>Teams!D28</f>
        <v>Matteo Vanroose</v>
      </c>
      <c r="E18" s="89">
        <f>'10-11-12'!F33</f>
        <v>0</v>
      </c>
      <c r="F18" s="89">
        <f>'10-11-12'!G33</f>
        <v>13</v>
      </c>
      <c r="G18" s="89">
        <f>'10-11-12'!H33</f>
        <v>18</v>
      </c>
      <c r="H18" s="90">
        <f t="shared" si="0"/>
        <v>0.72222222222222221</v>
      </c>
      <c r="I18" s="89">
        <f>'10-11-12'!J33</f>
        <v>5</v>
      </c>
      <c r="J18" s="90">
        <f>F18/C18*100</f>
        <v>37.142857142857146</v>
      </c>
      <c r="K18" s="4"/>
    </row>
    <row r="19" spans="1:11" ht="15.4" x14ac:dyDescent="0.45">
      <c r="A19" s="304" t="s">
        <v>91</v>
      </c>
      <c r="B19" s="305"/>
      <c r="C19" s="305"/>
      <c r="D19" s="306"/>
      <c r="E19" s="91">
        <f>SUM(E15:E18)</f>
        <v>4</v>
      </c>
      <c r="F19" s="91">
        <f t="shared" ref="F19:G19" si="1">SUM(F15:F18)</f>
        <v>103</v>
      </c>
      <c r="G19" s="91">
        <f t="shared" si="1"/>
        <v>104</v>
      </c>
      <c r="H19" s="92">
        <f>F19/G19</f>
        <v>0.99038461538461542</v>
      </c>
      <c r="I19" s="91">
        <v>7</v>
      </c>
      <c r="J19" s="92">
        <f>F19/(4*Teams!E15)*100</f>
        <v>73.571428571428584</v>
      </c>
      <c r="K19" s="4"/>
    </row>
    <row r="20" spans="1:11" ht="3" customHeight="1" x14ac:dyDescent="0.45">
      <c r="A20" s="309"/>
      <c r="B20" s="309"/>
      <c r="C20" s="309"/>
      <c r="D20" s="309"/>
      <c r="E20" s="309"/>
      <c r="F20" s="309"/>
      <c r="G20" s="309"/>
      <c r="H20" s="309"/>
      <c r="I20" s="309"/>
      <c r="J20" s="309"/>
      <c r="K20" s="4"/>
    </row>
    <row r="21" spans="1:11" ht="12.95" customHeight="1" x14ac:dyDescent="0.45">
      <c r="A21" s="301" t="s">
        <v>74</v>
      </c>
      <c r="B21" s="61" t="s">
        <v>50</v>
      </c>
      <c r="C21" s="61" t="s">
        <v>52</v>
      </c>
      <c r="D21" s="116" t="s">
        <v>153</v>
      </c>
      <c r="E21" s="61" t="s">
        <v>57</v>
      </c>
      <c r="F21" s="61" t="s">
        <v>60</v>
      </c>
      <c r="G21" s="61" t="s">
        <v>62</v>
      </c>
      <c r="H21" s="61" t="s">
        <v>65</v>
      </c>
      <c r="I21" s="61" t="s">
        <v>120</v>
      </c>
      <c r="J21" s="301" t="s">
        <v>75</v>
      </c>
      <c r="K21" s="4"/>
    </row>
    <row r="22" spans="1:11" ht="12.95" customHeight="1" x14ac:dyDescent="0.45">
      <c r="A22" s="302"/>
      <c r="B22" s="63" t="s">
        <v>49</v>
      </c>
      <c r="C22" s="63" t="s">
        <v>53</v>
      </c>
      <c r="D22" s="117" t="s">
        <v>154</v>
      </c>
      <c r="E22" s="63" t="s">
        <v>58</v>
      </c>
      <c r="F22" s="63" t="s">
        <v>60</v>
      </c>
      <c r="G22" s="63" t="s">
        <v>63</v>
      </c>
      <c r="H22" s="63" t="s">
        <v>66</v>
      </c>
      <c r="I22" s="63" t="s">
        <v>121</v>
      </c>
      <c r="J22" s="302"/>
      <c r="K22" s="4"/>
    </row>
    <row r="23" spans="1:11" ht="12.95" customHeight="1" x14ac:dyDescent="0.45">
      <c r="A23" s="303"/>
      <c r="B23" s="64" t="s">
        <v>51</v>
      </c>
      <c r="C23" s="64" t="s">
        <v>54</v>
      </c>
      <c r="D23" s="118" t="s">
        <v>155</v>
      </c>
      <c r="E23" s="64" t="s">
        <v>59</v>
      </c>
      <c r="F23" s="64" t="s">
        <v>61</v>
      </c>
      <c r="G23" s="64" t="s">
        <v>64</v>
      </c>
      <c r="H23" s="64" t="s">
        <v>67</v>
      </c>
      <c r="I23" s="64" t="s">
        <v>122</v>
      </c>
      <c r="J23" s="303"/>
      <c r="K23" s="4"/>
    </row>
    <row r="24" spans="1:11" ht="15.4" x14ac:dyDescent="0.45">
      <c r="A24" s="85" t="s">
        <v>35</v>
      </c>
      <c r="B24" s="85" t="str">
        <f>Teams!D16</f>
        <v>Bradley Roeten</v>
      </c>
      <c r="C24" s="85">
        <f>Teams!E16</f>
        <v>28</v>
      </c>
      <c r="D24" s="85" t="str">
        <f>Teams!D29</f>
        <v>Dylan Parent</v>
      </c>
      <c r="E24" s="85">
        <f>'1-2-3'!F13</f>
        <v>0</v>
      </c>
      <c r="F24" s="85">
        <f>'1-2-3'!G13</f>
        <v>26</v>
      </c>
      <c r="G24" s="85">
        <f>'1-2-3'!H13</f>
        <v>43</v>
      </c>
      <c r="H24" s="93">
        <f>F24/G24</f>
        <v>0.60465116279069764</v>
      </c>
      <c r="I24" s="85">
        <f>'1-2-3'!J13</f>
        <v>3</v>
      </c>
      <c r="J24" s="86">
        <f>F24/C24*100</f>
        <v>92.857142857142861</v>
      </c>
      <c r="K24" s="4"/>
    </row>
    <row r="25" spans="1:11" ht="15.4" x14ac:dyDescent="0.45">
      <c r="A25" s="87" t="s">
        <v>35</v>
      </c>
      <c r="B25" s="87" t="str">
        <f>Teams!D16</f>
        <v>Bradley Roeten</v>
      </c>
      <c r="C25" s="87">
        <f>Teams!E16</f>
        <v>28</v>
      </c>
      <c r="D25" s="87" t="str">
        <f>Teams!D42</f>
        <v>Jan Gaspari</v>
      </c>
      <c r="E25" s="87">
        <f>'1-2-3'!F45</f>
        <v>2</v>
      </c>
      <c r="F25" s="87">
        <f>'1-2-3'!G45</f>
        <v>28</v>
      </c>
      <c r="G25" s="87">
        <f>'1-2-3'!H45</f>
        <v>35</v>
      </c>
      <c r="H25" s="94">
        <f>F25/G25</f>
        <v>0.8</v>
      </c>
      <c r="I25" s="87">
        <f>'1-2-3'!J45</f>
        <v>3</v>
      </c>
      <c r="J25" s="88">
        <f>F25/C25*100</f>
        <v>100</v>
      </c>
      <c r="K25" s="4"/>
    </row>
    <row r="26" spans="1:11" ht="15.4" x14ac:dyDescent="0.45">
      <c r="A26" s="87" t="s">
        <v>35</v>
      </c>
      <c r="B26" s="87" t="str">
        <f>Teams!D16</f>
        <v>Bradley Roeten</v>
      </c>
      <c r="C26" s="87">
        <f>Teams!E16</f>
        <v>28</v>
      </c>
      <c r="D26" s="87" t="str">
        <f>Teams!D29</f>
        <v>Dylan Parent</v>
      </c>
      <c r="E26" s="87">
        <f>'7-8-9'!F17</f>
        <v>2</v>
      </c>
      <c r="F26" s="87">
        <f>'7-8-9'!G17</f>
        <v>28</v>
      </c>
      <c r="G26" s="87">
        <f>'7-8-9'!H17</f>
        <v>35</v>
      </c>
      <c r="H26" s="94">
        <f t="shared" ref="H26:H27" si="2">F26/G26</f>
        <v>0.8</v>
      </c>
      <c r="I26" s="87">
        <f>'7-8-9'!J17</f>
        <v>4</v>
      </c>
      <c r="J26" s="88">
        <f>F26/C26*100</f>
        <v>100</v>
      </c>
      <c r="K26" s="4"/>
    </row>
    <row r="27" spans="1:11" ht="15.4" x14ac:dyDescent="0.45">
      <c r="A27" s="89" t="s">
        <v>35</v>
      </c>
      <c r="B27" s="89" t="str">
        <f>Teams!D16</f>
        <v>Bradley Roeten</v>
      </c>
      <c r="C27" s="89">
        <f>Teams!E16</f>
        <v>28</v>
      </c>
      <c r="D27" s="89" t="str">
        <f>Teams!D42</f>
        <v>Jan Gaspari</v>
      </c>
      <c r="E27" s="89">
        <f>'7-8-9'!F58</f>
        <v>0</v>
      </c>
      <c r="F27" s="89">
        <f>'7-8-9'!G58</f>
        <v>22</v>
      </c>
      <c r="G27" s="89">
        <f>'7-8-9'!H58</f>
        <v>51</v>
      </c>
      <c r="H27" s="95">
        <f t="shared" si="2"/>
        <v>0.43137254901960786</v>
      </c>
      <c r="I27" s="89">
        <f>'7-8-9'!J58</f>
        <v>3</v>
      </c>
      <c r="J27" s="90">
        <f>F27/C27*100</f>
        <v>78.571428571428569</v>
      </c>
      <c r="K27" s="4"/>
    </row>
    <row r="28" spans="1:11" ht="15.4" x14ac:dyDescent="0.45">
      <c r="A28" s="304" t="s">
        <v>91</v>
      </c>
      <c r="B28" s="305"/>
      <c r="C28" s="305"/>
      <c r="D28" s="306"/>
      <c r="E28" s="91">
        <f>SUM(E24:E27)</f>
        <v>4</v>
      </c>
      <c r="F28" s="91">
        <f t="shared" ref="F28:G28" si="3">SUM(F24:F27)</f>
        <v>104</v>
      </c>
      <c r="G28" s="91">
        <f t="shared" si="3"/>
        <v>164</v>
      </c>
      <c r="H28" s="96">
        <f>F28/G28</f>
        <v>0.63414634146341464</v>
      </c>
      <c r="I28" s="91">
        <v>4</v>
      </c>
      <c r="J28" s="92">
        <f>F28/(4*Teams!E16)*100</f>
        <v>92.857142857142861</v>
      </c>
      <c r="K28" s="4"/>
    </row>
    <row r="29" spans="1:11" ht="3" customHeight="1" x14ac:dyDescent="0.4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4"/>
    </row>
    <row r="30" spans="1:11" ht="12.95" customHeight="1" x14ac:dyDescent="0.45">
      <c r="A30" s="301" t="s">
        <v>74</v>
      </c>
      <c r="B30" s="61" t="s">
        <v>50</v>
      </c>
      <c r="C30" s="61" t="s">
        <v>52</v>
      </c>
      <c r="D30" s="116" t="s">
        <v>153</v>
      </c>
      <c r="E30" s="61" t="s">
        <v>57</v>
      </c>
      <c r="F30" s="61" t="s">
        <v>60</v>
      </c>
      <c r="G30" s="61" t="s">
        <v>62</v>
      </c>
      <c r="H30" s="61" t="s">
        <v>65</v>
      </c>
      <c r="I30" s="61" t="s">
        <v>120</v>
      </c>
      <c r="J30" s="301" t="s">
        <v>75</v>
      </c>
      <c r="K30" s="4"/>
    </row>
    <row r="31" spans="1:11" ht="12.95" customHeight="1" x14ac:dyDescent="0.45">
      <c r="A31" s="302"/>
      <c r="B31" s="63" t="s">
        <v>49</v>
      </c>
      <c r="C31" s="63" t="s">
        <v>53</v>
      </c>
      <c r="D31" s="117" t="s">
        <v>154</v>
      </c>
      <c r="E31" s="63" t="s">
        <v>58</v>
      </c>
      <c r="F31" s="63" t="s">
        <v>60</v>
      </c>
      <c r="G31" s="63" t="s">
        <v>63</v>
      </c>
      <c r="H31" s="63" t="s">
        <v>66</v>
      </c>
      <c r="I31" s="63" t="s">
        <v>121</v>
      </c>
      <c r="J31" s="302"/>
      <c r="K31" s="4"/>
    </row>
    <row r="32" spans="1:11" ht="12.95" customHeight="1" x14ac:dyDescent="0.45">
      <c r="A32" s="303"/>
      <c r="B32" s="64" t="s">
        <v>51</v>
      </c>
      <c r="C32" s="64" t="s">
        <v>54</v>
      </c>
      <c r="D32" s="118" t="s">
        <v>155</v>
      </c>
      <c r="E32" s="64" t="s">
        <v>59</v>
      </c>
      <c r="F32" s="64" t="s">
        <v>61</v>
      </c>
      <c r="G32" s="64" t="s">
        <v>64</v>
      </c>
      <c r="H32" s="64" t="s">
        <v>67</v>
      </c>
      <c r="I32" s="64" t="s">
        <v>122</v>
      </c>
      <c r="J32" s="303"/>
      <c r="K32" s="4"/>
    </row>
    <row r="33" spans="1:13" ht="15.4" x14ac:dyDescent="0.45">
      <c r="A33" s="85" t="s">
        <v>36</v>
      </c>
      <c r="B33" s="85" t="str">
        <f>Teams!D17</f>
        <v>Dennis Engelen</v>
      </c>
      <c r="C33" s="85">
        <f>Teams!E17</f>
        <v>22</v>
      </c>
      <c r="D33" s="85" t="str">
        <f>Teams!D30</f>
        <v>Kevin vande Moortele</v>
      </c>
      <c r="E33" s="85">
        <f>'1-2-3'!F48</f>
        <v>0</v>
      </c>
      <c r="F33" s="85">
        <f>'1-2-3'!G48</f>
        <v>8</v>
      </c>
      <c r="G33" s="85">
        <f>'1-2-3'!H48</f>
        <v>28</v>
      </c>
      <c r="H33" s="93">
        <f>F33/G33</f>
        <v>0.2857142857142857</v>
      </c>
      <c r="I33" s="85">
        <f>'1-2-3'!J48</f>
        <v>2</v>
      </c>
      <c r="J33" s="86">
        <f>F33/C33*100</f>
        <v>36.363636363636367</v>
      </c>
      <c r="K33" s="4"/>
    </row>
    <row r="34" spans="1:13" ht="15.4" x14ac:dyDescent="0.45">
      <c r="A34" s="87" t="s">
        <v>36</v>
      </c>
      <c r="B34" s="87" t="str">
        <f>Teams!D17</f>
        <v>Dennis Engelen</v>
      </c>
      <c r="C34" s="87">
        <f>Teams!E17</f>
        <v>22</v>
      </c>
      <c r="D34" s="87" t="str">
        <f>Teams!D43</f>
        <v>Jan Sellhast</v>
      </c>
      <c r="E34" s="87">
        <f>'4-5-6'!F34</f>
        <v>0</v>
      </c>
      <c r="F34" s="87">
        <f>'4-5-6'!G34</f>
        <v>19</v>
      </c>
      <c r="G34" s="87">
        <f>'4-5-6'!H34</f>
        <v>63</v>
      </c>
      <c r="H34" s="94">
        <f>F34/G34</f>
        <v>0.30158730158730157</v>
      </c>
      <c r="I34" s="87">
        <f>'4-5-6'!J34</f>
        <v>2</v>
      </c>
      <c r="J34" s="88">
        <f>F34/C34*100</f>
        <v>86.36363636363636</v>
      </c>
      <c r="K34" s="4"/>
    </row>
    <row r="35" spans="1:13" ht="15.4" x14ac:dyDescent="0.45">
      <c r="A35" s="87" t="s">
        <v>36</v>
      </c>
      <c r="B35" s="87" t="str">
        <f>Teams!D17</f>
        <v>Dennis Engelen</v>
      </c>
      <c r="C35" s="87">
        <f>Teams!E17</f>
        <v>22</v>
      </c>
      <c r="D35" s="87" t="str">
        <f>Teams!D30</f>
        <v>Kevin vande Moortele</v>
      </c>
      <c r="E35" s="87">
        <f>'7-8-9'!F55</f>
        <v>0</v>
      </c>
      <c r="F35" s="87">
        <f>'7-8-9'!G55</f>
        <v>21</v>
      </c>
      <c r="G35" s="87">
        <f>'7-8-9'!H55</f>
        <v>51</v>
      </c>
      <c r="H35" s="94">
        <f t="shared" ref="H35:H36" si="4">F35/G35</f>
        <v>0.41176470588235292</v>
      </c>
      <c r="I35" s="87">
        <f>'7-8-9'!J55</f>
        <v>2</v>
      </c>
      <c r="J35" s="88">
        <f>F35/C35*100</f>
        <v>95.454545454545453</v>
      </c>
      <c r="K35" s="4"/>
    </row>
    <row r="36" spans="1:13" ht="15.4" x14ac:dyDescent="0.45">
      <c r="A36" s="89" t="s">
        <v>36</v>
      </c>
      <c r="B36" s="89" t="str">
        <f>Teams!D17</f>
        <v>Dennis Engelen</v>
      </c>
      <c r="C36" s="89">
        <f>Teams!E17</f>
        <v>22</v>
      </c>
      <c r="D36" s="89" t="str">
        <f>Teams!D43</f>
        <v>Jan Sellhast</v>
      </c>
      <c r="E36" s="89">
        <f>'10-11-12'!F30</f>
        <v>0</v>
      </c>
      <c r="F36" s="89">
        <f>'10-11-12'!G30</f>
        <v>19</v>
      </c>
      <c r="G36" s="89">
        <f>'10-11-12'!H30</f>
        <v>46</v>
      </c>
      <c r="H36" s="95">
        <f t="shared" si="4"/>
        <v>0.41304347826086957</v>
      </c>
      <c r="I36" s="89">
        <f>'10-11-12'!J30</f>
        <v>3</v>
      </c>
      <c r="J36" s="90">
        <f>F36/C36*100</f>
        <v>86.36363636363636</v>
      </c>
      <c r="K36" s="4"/>
    </row>
    <row r="37" spans="1:13" x14ac:dyDescent="0.45">
      <c r="A37" s="304" t="s">
        <v>91</v>
      </c>
      <c r="B37" s="305"/>
      <c r="C37" s="305"/>
      <c r="D37" s="306"/>
      <c r="E37" s="91">
        <f>SUM(E33:E36)</f>
        <v>0</v>
      </c>
      <c r="F37" s="91">
        <f t="shared" ref="F37:G37" si="5">SUM(F33:F36)</f>
        <v>67</v>
      </c>
      <c r="G37" s="91">
        <f t="shared" si="5"/>
        <v>188</v>
      </c>
      <c r="H37" s="96">
        <f>F37/G37</f>
        <v>0.35638297872340424</v>
      </c>
      <c r="I37" s="91">
        <v>3</v>
      </c>
      <c r="J37" s="92">
        <f>F37/(4*Teams!E17)*100</f>
        <v>76.13636363636364</v>
      </c>
    </row>
    <row r="38" spans="1:13" ht="3" customHeight="1" x14ac:dyDescent="0.45">
      <c r="A38" s="57"/>
      <c r="B38" s="57"/>
      <c r="C38" s="57"/>
      <c r="D38" s="57"/>
      <c r="E38" s="57"/>
      <c r="F38" s="57"/>
      <c r="G38" s="57"/>
      <c r="H38" s="57"/>
      <c r="I38" s="57"/>
      <c r="J38" s="57"/>
      <c r="K38" s="57"/>
      <c r="L38" s="57"/>
      <c r="M38" s="57"/>
    </row>
    <row r="39" spans="1:13" x14ac:dyDescent="0.45">
      <c r="A39" s="322" t="s">
        <v>98</v>
      </c>
      <c r="B39" s="322"/>
      <c r="C39" s="322"/>
      <c r="D39" s="322"/>
      <c r="E39" s="322"/>
      <c r="F39" s="322"/>
      <c r="G39" s="322"/>
      <c r="H39" s="322"/>
      <c r="I39" s="322"/>
      <c r="J39" s="322"/>
    </row>
    <row r="40" spans="1:13" ht="12.95" customHeight="1" x14ac:dyDescent="0.45">
      <c r="A40" s="301" t="s">
        <v>74</v>
      </c>
      <c r="B40" s="97" t="s">
        <v>50</v>
      </c>
      <c r="C40" s="98"/>
      <c r="D40" s="61" t="s">
        <v>60</v>
      </c>
      <c r="E40" s="61" t="s">
        <v>57</v>
      </c>
      <c r="F40" s="61" t="s">
        <v>60</v>
      </c>
      <c r="G40" s="61" t="s">
        <v>62</v>
      </c>
      <c r="H40" s="61" t="s">
        <v>65</v>
      </c>
      <c r="I40" s="61" t="s">
        <v>120</v>
      </c>
      <c r="J40" s="301" t="s">
        <v>75</v>
      </c>
      <c r="K40" s="4"/>
    </row>
    <row r="41" spans="1:13" ht="12.95" customHeight="1" x14ac:dyDescent="0.45">
      <c r="A41" s="302"/>
      <c r="B41" s="99" t="s">
        <v>49</v>
      </c>
      <c r="C41" s="100"/>
      <c r="D41" s="63" t="s">
        <v>99</v>
      </c>
      <c r="E41" s="63" t="s">
        <v>58</v>
      </c>
      <c r="F41" s="63" t="s">
        <v>60</v>
      </c>
      <c r="G41" s="63" t="s">
        <v>63</v>
      </c>
      <c r="H41" s="63" t="s">
        <v>66</v>
      </c>
      <c r="I41" s="63" t="s">
        <v>121</v>
      </c>
      <c r="J41" s="302"/>
      <c r="K41" s="4"/>
    </row>
    <row r="42" spans="1:13" ht="12.95" customHeight="1" x14ac:dyDescent="0.45">
      <c r="A42" s="303"/>
      <c r="B42" s="101" t="s">
        <v>51</v>
      </c>
      <c r="C42" s="102"/>
      <c r="D42" s="64" t="s">
        <v>100</v>
      </c>
      <c r="E42" s="64" t="s">
        <v>59</v>
      </c>
      <c r="F42" s="64" t="s">
        <v>61</v>
      </c>
      <c r="G42" s="64" t="s">
        <v>64</v>
      </c>
      <c r="H42" s="64" t="s">
        <v>67</v>
      </c>
      <c r="I42" s="64" t="s">
        <v>122</v>
      </c>
      <c r="J42" s="303"/>
      <c r="K42" s="4"/>
    </row>
    <row r="43" spans="1:13" ht="15.4" x14ac:dyDescent="0.45">
      <c r="A43" s="85" t="s">
        <v>29</v>
      </c>
      <c r="B43" s="79" t="str">
        <f>Teams!D10</f>
        <v>Jeffrey van Heesch</v>
      </c>
      <c r="C43" s="103"/>
      <c r="D43" s="85">
        <f>Teams!E10</f>
        <v>250</v>
      </c>
      <c r="E43" s="85">
        <f>'Sp N1'!E19</f>
        <v>4</v>
      </c>
      <c r="F43" s="85">
        <f>'Sp N1'!F19</f>
        <v>842</v>
      </c>
      <c r="G43" s="85">
        <f>'Sp N1'!G19</f>
        <v>56</v>
      </c>
      <c r="H43" s="86">
        <f>F43/G43</f>
        <v>15.035714285714286</v>
      </c>
      <c r="I43" s="85">
        <f>'Sp N1'!I19</f>
        <v>155</v>
      </c>
      <c r="J43" s="86">
        <f>F43/(4*D43)*100</f>
        <v>84.2</v>
      </c>
      <c r="K43" s="4"/>
    </row>
    <row r="44" spans="1:13" ht="15.4" x14ac:dyDescent="0.45">
      <c r="A44" s="87" t="s">
        <v>30</v>
      </c>
      <c r="B44" s="80" t="str">
        <f>Teams!D11</f>
        <v>Leon Dudink</v>
      </c>
      <c r="C44" s="104"/>
      <c r="D44" s="87">
        <f>Teams!E11</f>
        <v>225</v>
      </c>
      <c r="E44" s="87">
        <f>'Sp N1'!E28</f>
        <v>6</v>
      </c>
      <c r="F44" s="87">
        <f>'Sp N1'!F28</f>
        <v>799</v>
      </c>
      <c r="G44" s="87">
        <f>'Sp N1'!G28</f>
        <v>64</v>
      </c>
      <c r="H44" s="88">
        <f>F44/G44</f>
        <v>12.484375</v>
      </c>
      <c r="I44" s="87">
        <f>'Sp N1'!I28</f>
        <v>114</v>
      </c>
      <c r="J44" s="88">
        <f>F44/(4*D44)*100</f>
        <v>88.777777777777771</v>
      </c>
      <c r="K44" s="4"/>
    </row>
    <row r="45" spans="1:13" ht="15.4" x14ac:dyDescent="0.45">
      <c r="A45" s="87" t="s">
        <v>31</v>
      </c>
      <c r="B45" s="80" t="str">
        <f>Teams!D12</f>
        <v>Piet Kok</v>
      </c>
      <c r="C45" s="104"/>
      <c r="D45" s="87">
        <f>Teams!E12</f>
        <v>140</v>
      </c>
      <c r="E45" s="87">
        <f>'Sp N1'!E37</f>
        <v>4</v>
      </c>
      <c r="F45" s="87">
        <f>'Sp N1'!F37</f>
        <v>524</v>
      </c>
      <c r="G45" s="87">
        <f>'Sp N1'!G37</f>
        <v>85</v>
      </c>
      <c r="H45" s="88">
        <f t="shared" ref="H45:H46" si="6">F45/G45</f>
        <v>6.1647058823529415</v>
      </c>
      <c r="I45" s="87">
        <f>'Sp N1'!I37</f>
        <v>51</v>
      </c>
      <c r="J45" s="88">
        <f t="shared" ref="J45:J49" si="7">F45/(4*D45)*100</f>
        <v>93.571428571428569</v>
      </c>
      <c r="K45" s="4"/>
    </row>
    <row r="46" spans="1:13" ht="15.4" x14ac:dyDescent="0.45">
      <c r="A46" s="87" t="s">
        <v>32</v>
      </c>
      <c r="B46" s="80" t="str">
        <f>Teams!D13</f>
        <v>Marius Kroonen</v>
      </c>
      <c r="C46" s="104"/>
      <c r="D46" s="87">
        <f>Teams!E13</f>
        <v>65</v>
      </c>
      <c r="E46" s="87">
        <f>'Sp N1'!E46</f>
        <v>6</v>
      </c>
      <c r="F46" s="87">
        <f>'Sp N1'!F46</f>
        <v>230</v>
      </c>
      <c r="G46" s="87">
        <f>'Sp N1'!G46</f>
        <v>94</v>
      </c>
      <c r="H46" s="88">
        <f t="shared" si="6"/>
        <v>2.4468085106382977</v>
      </c>
      <c r="I46" s="87">
        <f>'Sp N1'!I46</f>
        <v>14</v>
      </c>
      <c r="J46" s="88">
        <f t="shared" si="7"/>
        <v>88.461538461538453</v>
      </c>
      <c r="K46" s="4"/>
    </row>
    <row r="47" spans="1:13" ht="15.4" x14ac:dyDescent="0.45">
      <c r="A47" s="87" t="s">
        <v>33</v>
      </c>
      <c r="B47" s="80" t="str">
        <f>Teams!D14</f>
        <v>Arno Coenradi</v>
      </c>
      <c r="C47" s="104"/>
      <c r="D47" s="87">
        <f>Teams!E14</f>
        <v>44</v>
      </c>
      <c r="E47" s="87">
        <f>'Sp N1'!E55</f>
        <v>0</v>
      </c>
      <c r="F47" s="87">
        <f>'Sp N1'!F55</f>
        <v>109</v>
      </c>
      <c r="G47" s="87">
        <f>'Sp N1'!G55</f>
        <v>93</v>
      </c>
      <c r="H47" s="88">
        <f>F47/G47</f>
        <v>1.1720430107526882</v>
      </c>
      <c r="I47" s="87">
        <f>'Sp N1'!I55</f>
        <v>10</v>
      </c>
      <c r="J47" s="88">
        <f t="shared" si="7"/>
        <v>61.93181818181818</v>
      </c>
      <c r="K47" s="4"/>
    </row>
    <row r="48" spans="1:13" ht="15.4" x14ac:dyDescent="0.45">
      <c r="A48" s="87" t="s">
        <v>34</v>
      </c>
      <c r="B48" s="80" t="str">
        <f>Teams!D15</f>
        <v>Rick de Wit</v>
      </c>
      <c r="C48" s="104"/>
      <c r="D48" s="87">
        <f>Teams!E15</f>
        <v>35</v>
      </c>
      <c r="E48" s="87">
        <f>E19</f>
        <v>4</v>
      </c>
      <c r="F48" s="87">
        <f>F19</f>
        <v>103</v>
      </c>
      <c r="G48" s="87">
        <f>G19</f>
        <v>104</v>
      </c>
      <c r="H48" s="88">
        <f>F48/G48</f>
        <v>0.99038461538461542</v>
      </c>
      <c r="I48" s="87">
        <f>I19</f>
        <v>7</v>
      </c>
      <c r="J48" s="88">
        <f t="shared" si="7"/>
        <v>73.571428571428584</v>
      </c>
      <c r="K48" s="4"/>
    </row>
    <row r="49" spans="1:12" ht="15.4" x14ac:dyDescent="0.45">
      <c r="A49" s="87" t="s">
        <v>35</v>
      </c>
      <c r="B49" s="80" t="str">
        <f>Teams!D16</f>
        <v>Bradley Roeten</v>
      </c>
      <c r="C49" s="104"/>
      <c r="D49" s="87">
        <f>Teams!E16</f>
        <v>28</v>
      </c>
      <c r="E49" s="87">
        <f>E28</f>
        <v>4</v>
      </c>
      <c r="F49" s="87">
        <f>F28</f>
        <v>104</v>
      </c>
      <c r="G49" s="87">
        <f>G28</f>
        <v>164</v>
      </c>
      <c r="H49" s="94">
        <f t="shared" ref="H49:H50" si="8">F49/G49</f>
        <v>0.63414634146341464</v>
      </c>
      <c r="I49" s="87">
        <f>I28</f>
        <v>4</v>
      </c>
      <c r="J49" s="88">
        <f t="shared" si="7"/>
        <v>92.857142857142861</v>
      </c>
      <c r="K49" s="4"/>
    </row>
    <row r="50" spans="1:12" ht="15.4" x14ac:dyDescent="0.45">
      <c r="A50" s="89" t="s">
        <v>36</v>
      </c>
      <c r="B50" s="81" t="str">
        <f>Teams!D17</f>
        <v>Dennis Engelen</v>
      </c>
      <c r="C50" s="105"/>
      <c r="D50" s="89">
        <f>Teams!E17</f>
        <v>22</v>
      </c>
      <c r="E50" s="89">
        <f>E37</f>
        <v>0</v>
      </c>
      <c r="F50" s="89">
        <f>F37</f>
        <v>67</v>
      </c>
      <c r="G50" s="89">
        <f>G37</f>
        <v>188</v>
      </c>
      <c r="H50" s="95">
        <f t="shared" si="8"/>
        <v>0.35638297872340424</v>
      </c>
      <c r="I50" s="89">
        <f>I37</f>
        <v>3</v>
      </c>
      <c r="J50" s="90">
        <f>F50/(4*D50)*100</f>
        <v>76.13636363636364</v>
      </c>
      <c r="K50" s="4"/>
    </row>
    <row r="51" spans="1:12" ht="15.4" x14ac:dyDescent="0.45">
      <c r="A51" s="304" t="s">
        <v>91</v>
      </c>
      <c r="B51" s="305"/>
      <c r="C51" s="305"/>
      <c r="D51" s="306"/>
      <c r="E51" s="91">
        <f>SUM(E43:E50)</f>
        <v>28</v>
      </c>
      <c r="F51" s="91">
        <f t="shared" ref="F51:G51" si="9">SUM(F43:F50)</f>
        <v>2778</v>
      </c>
      <c r="G51" s="91">
        <f t="shared" si="9"/>
        <v>848</v>
      </c>
      <c r="H51" s="92"/>
      <c r="I51" s="91"/>
      <c r="J51" s="92">
        <f>F51/(4*Teams!I17)*100</f>
        <v>85.846724351050682</v>
      </c>
      <c r="K51" s="4"/>
    </row>
    <row r="55" spans="1:12" x14ac:dyDescent="0.4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</sheetData>
  <sheetProtection password="DFE2" sheet="1" objects="1" scenarios="1" selectLockedCells="1" selectUnlockedCells="1"/>
  <mergeCells count="23">
    <mergeCell ref="A28:D28"/>
    <mergeCell ref="A12:A14"/>
    <mergeCell ref="J12:J14"/>
    <mergeCell ref="A19:D19"/>
    <mergeCell ref="A20:J20"/>
    <mergeCell ref="A21:A23"/>
    <mergeCell ref="J21:J23"/>
    <mergeCell ref="A1:J1"/>
    <mergeCell ref="A2:J2"/>
    <mergeCell ref="A3:J3"/>
    <mergeCell ref="A4:J4"/>
    <mergeCell ref="A51:D51"/>
    <mergeCell ref="A39:J39"/>
    <mergeCell ref="A30:A32"/>
    <mergeCell ref="J30:J32"/>
    <mergeCell ref="A37:D37"/>
    <mergeCell ref="A40:A42"/>
    <mergeCell ref="J40:J42"/>
    <mergeCell ref="A29:J29"/>
    <mergeCell ref="A7:C7"/>
    <mergeCell ref="D7:J9"/>
    <mergeCell ref="A8:C8"/>
    <mergeCell ref="A9:C9"/>
  </mergeCells>
  <pageMargins left="0.31496062992125984" right="0.11811023622047245" top="0.35433070866141736" bottom="0.35433070866141736" header="0.11811023622047245" footer="0.11811023622047245"/>
  <pageSetup paperSize="9" scale="94" orientation="portrait" r:id="rId1"/>
  <headerFooter>
    <oddFooter>&amp;CWalter van Dongen (wedstrijdleider JBV Amorti Zevenbergen)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="65" zoomScaleNormal="65" workbookViewId="0">
      <selection activeCell="N10" sqref="N10"/>
    </sheetView>
  </sheetViews>
  <sheetFormatPr defaultRowHeight="14.25" x14ac:dyDescent="0.45"/>
  <cols>
    <col min="1" max="1" width="3.86328125" customWidth="1"/>
    <col min="2" max="2" width="24.73046875" customWidth="1"/>
    <col min="3" max="3" width="3.73046875" customWidth="1"/>
    <col min="4" max="4" width="24.73046875" customWidth="1"/>
    <col min="5" max="5" width="6.86328125" customWidth="1"/>
    <col min="6" max="6" width="10.1328125" customWidth="1"/>
    <col min="7" max="7" width="8.86328125" customWidth="1"/>
    <col min="8" max="8" width="10.86328125" customWidth="1"/>
    <col min="9" max="9" width="5.59765625" customWidth="1"/>
    <col min="10" max="10" width="7.3984375" customWidth="1"/>
  </cols>
  <sheetData>
    <row r="1" spans="1:11" ht="106.5" customHeight="1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4"/>
    </row>
    <row r="2" spans="1:11" ht="21" thickBot="1" x14ac:dyDescent="0.5">
      <c r="A2" s="286" t="s">
        <v>129</v>
      </c>
      <c r="B2" s="286"/>
      <c r="C2" s="286"/>
      <c r="D2" s="286"/>
      <c r="E2" s="286"/>
      <c r="F2" s="286"/>
      <c r="G2" s="286"/>
      <c r="H2" s="286"/>
      <c r="I2" s="286"/>
      <c r="J2" s="286"/>
      <c r="K2" s="4"/>
    </row>
    <row r="3" spans="1:11" ht="30.75" thickTop="1" thickBot="1" x14ac:dyDescent="0.5">
      <c r="A3" s="287" t="s">
        <v>37</v>
      </c>
      <c r="B3" s="288"/>
      <c r="C3" s="288"/>
      <c r="D3" s="288"/>
      <c r="E3" s="288"/>
      <c r="F3" s="288"/>
      <c r="G3" s="288"/>
      <c r="H3" s="288"/>
      <c r="I3" s="288"/>
      <c r="J3" s="289"/>
      <c r="K3" s="4"/>
    </row>
    <row r="4" spans="1:11" ht="21" customHeight="1" thickTop="1" x14ac:dyDescent="0.45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4"/>
    </row>
    <row r="5" spans="1:11" ht="20.25" customHeight="1" x14ac:dyDescent="0.45">
      <c r="A5" s="6"/>
      <c r="B5" s="6"/>
      <c r="C5" s="6"/>
      <c r="D5" s="6"/>
      <c r="E5" s="6"/>
      <c r="F5" s="6"/>
      <c r="G5" s="6" t="s">
        <v>141</v>
      </c>
      <c r="I5" s="6"/>
      <c r="J5" s="6"/>
      <c r="K5" s="4"/>
    </row>
    <row r="7" spans="1:11" ht="15.75" customHeight="1" x14ac:dyDescent="0.45">
      <c r="A7" s="310" t="s">
        <v>95</v>
      </c>
      <c r="B7" s="311"/>
      <c r="C7" s="311"/>
      <c r="D7" s="316" t="s">
        <v>92</v>
      </c>
      <c r="E7" s="316"/>
      <c r="F7" s="316"/>
      <c r="G7" s="316"/>
      <c r="H7" s="316"/>
      <c r="I7" s="316"/>
      <c r="J7" s="317"/>
    </row>
    <row r="8" spans="1:11" ht="15.75" customHeight="1" x14ac:dyDescent="0.45">
      <c r="A8" s="312" t="s">
        <v>97</v>
      </c>
      <c r="B8" s="313"/>
      <c r="C8" s="313"/>
      <c r="D8" s="318"/>
      <c r="E8" s="318"/>
      <c r="F8" s="318"/>
      <c r="G8" s="318"/>
      <c r="H8" s="318"/>
      <c r="I8" s="318"/>
      <c r="J8" s="319"/>
    </row>
    <row r="9" spans="1:11" ht="15.75" customHeight="1" x14ac:dyDescent="0.45">
      <c r="A9" s="314" t="s">
        <v>96</v>
      </c>
      <c r="B9" s="315"/>
      <c r="C9" s="315"/>
      <c r="D9" s="320"/>
      <c r="E9" s="320"/>
      <c r="F9" s="320"/>
      <c r="G9" s="320"/>
      <c r="H9" s="320"/>
      <c r="I9" s="320"/>
      <c r="J9" s="321"/>
    </row>
    <row r="10" spans="1:11" ht="15.4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</row>
    <row r="11" spans="1:11" ht="15.4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spans="1:11" ht="12.75" customHeight="1" x14ac:dyDescent="0.45">
      <c r="A12" s="301" t="s">
        <v>74</v>
      </c>
      <c r="B12" s="61" t="s">
        <v>50</v>
      </c>
      <c r="C12" s="61" t="s">
        <v>52</v>
      </c>
      <c r="D12" s="116" t="s">
        <v>153</v>
      </c>
      <c r="E12" s="61" t="s">
        <v>57</v>
      </c>
      <c r="F12" s="61" t="s">
        <v>60</v>
      </c>
      <c r="G12" s="61" t="s">
        <v>62</v>
      </c>
      <c r="H12" s="61" t="s">
        <v>65</v>
      </c>
      <c r="I12" s="61" t="s">
        <v>120</v>
      </c>
      <c r="J12" s="301" t="s">
        <v>75</v>
      </c>
      <c r="K12" s="4"/>
    </row>
    <row r="13" spans="1:11" ht="12.75" customHeight="1" x14ac:dyDescent="0.45">
      <c r="A13" s="302"/>
      <c r="B13" s="63" t="s">
        <v>49</v>
      </c>
      <c r="C13" s="63" t="s">
        <v>53</v>
      </c>
      <c r="D13" s="117" t="s">
        <v>154</v>
      </c>
      <c r="E13" s="63" t="s">
        <v>58</v>
      </c>
      <c r="F13" s="63" t="s">
        <v>60</v>
      </c>
      <c r="G13" s="63" t="s">
        <v>63</v>
      </c>
      <c r="H13" s="63" t="s">
        <v>66</v>
      </c>
      <c r="I13" s="63" t="s">
        <v>121</v>
      </c>
      <c r="J13" s="302"/>
      <c r="K13" s="4"/>
    </row>
    <row r="14" spans="1:11" ht="12.75" customHeight="1" x14ac:dyDescent="0.45">
      <c r="A14" s="303"/>
      <c r="B14" s="64" t="s">
        <v>51</v>
      </c>
      <c r="C14" s="64" t="s">
        <v>54</v>
      </c>
      <c r="D14" s="118" t="s">
        <v>155</v>
      </c>
      <c r="E14" s="64" t="s">
        <v>59</v>
      </c>
      <c r="F14" s="64" t="s">
        <v>61</v>
      </c>
      <c r="G14" s="64" t="s">
        <v>64</v>
      </c>
      <c r="H14" s="64" t="s">
        <v>67</v>
      </c>
      <c r="I14" s="64" t="s">
        <v>122</v>
      </c>
      <c r="J14" s="303"/>
      <c r="K14" s="4"/>
    </row>
    <row r="15" spans="1:11" ht="15.4" x14ac:dyDescent="0.45">
      <c r="A15" s="85" t="s">
        <v>1</v>
      </c>
      <c r="B15" s="85" t="str">
        <f>Teams!D23</f>
        <v>Kevin van Hees</v>
      </c>
      <c r="C15" s="85">
        <f>Teams!E23</f>
        <v>200</v>
      </c>
      <c r="D15" s="85" t="str">
        <f>Teams!D10</f>
        <v>Jeffrey van Heesch</v>
      </c>
      <c r="E15" s="85">
        <f>'1-2-3'!F37</f>
        <v>2</v>
      </c>
      <c r="F15" s="85">
        <f>'1-2-3'!G37</f>
        <v>200</v>
      </c>
      <c r="G15" s="85">
        <f>'1-2-3'!H37</f>
        <v>15</v>
      </c>
      <c r="H15" s="86">
        <f>F15/G15</f>
        <v>13.333333333333334</v>
      </c>
      <c r="I15" s="85">
        <f>'1-2-3'!J37</f>
        <v>46</v>
      </c>
      <c r="J15" s="86">
        <f>F15/C15*100</f>
        <v>100</v>
      </c>
      <c r="K15" s="4"/>
    </row>
    <row r="16" spans="1:11" ht="15.4" x14ac:dyDescent="0.45">
      <c r="A16" s="87" t="s">
        <v>1</v>
      </c>
      <c r="B16" s="87" t="str">
        <f>Teams!D23</f>
        <v>Kevin van Hees</v>
      </c>
      <c r="C16" s="87">
        <f>Teams!E23</f>
        <v>200</v>
      </c>
      <c r="D16" s="87" t="str">
        <f>Teams!D36</f>
        <v>Enrico Ercolin</v>
      </c>
      <c r="E16" s="87">
        <f>'4-5-6'!F44</f>
        <v>0</v>
      </c>
      <c r="F16" s="87">
        <f>'4-5-6'!G44</f>
        <v>115</v>
      </c>
      <c r="G16" s="87">
        <f>'4-5-6'!H44</f>
        <v>12</v>
      </c>
      <c r="H16" s="88">
        <f t="shared" ref="H16:H18" si="0">F16/G16</f>
        <v>9.5833333333333339</v>
      </c>
      <c r="I16" s="87">
        <f>'4-5-6'!J44</f>
        <v>33</v>
      </c>
      <c r="J16" s="88">
        <f>F16/C16*100</f>
        <v>57.499999999999993</v>
      </c>
      <c r="K16" s="4"/>
    </row>
    <row r="17" spans="1:11" ht="15.4" x14ac:dyDescent="0.45">
      <c r="A17" s="87" t="s">
        <v>1</v>
      </c>
      <c r="B17" s="87" t="str">
        <f>Teams!D23</f>
        <v>Kevin van Hees</v>
      </c>
      <c r="C17" s="87">
        <f>Teams!E23</f>
        <v>200</v>
      </c>
      <c r="D17" s="87" t="str">
        <f>Teams!D10</f>
        <v>Jeffrey van Heesch</v>
      </c>
      <c r="E17" s="87">
        <f>'7-8-9'!F41</f>
        <v>2</v>
      </c>
      <c r="F17" s="87">
        <f>'7-8-9'!G41</f>
        <v>200</v>
      </c>
      <c r="G17" s="87">
        <f>'7-8-9'!H41</f>
        <v>12</v>
      </c>
      <c r="H17" s="88">
        <f t="shared" si="0"/>
        <v>16.666666666666668</v>
      </c>
      <c r="I17" s="87">
        <f>'7-8-9'!J41</f>
        <v>86</v>
      </c>
      <c r="J17" s="88">
        <f>F17/C17*100</f>
        <v>100</v>
      </c>
      <c r="K17" s="4"/>
    </row>
    <row r="18" spans="1:11" ht="15.4" x14ac:dyDescent="0.45">
      <c r="A18" s="89" t="s">
        <v>1</v>
      </c>
      <c r="B18" s="89" t="str">
        <f>Teams!D23</f>
        <v>Kevin van Hees</v>
      </c>
      <c r="C18" s="89">
        <f>Teams!E23</f>
        <v>200</v>
      </c>
      <c r="D18" s="89" t="str">
        <f>Teams!D36</f>
        <v>Enrico Ercolin</v>
      </c>
      <c r="E18" s="89">
        <f>'10-11-12'!F54</f>
        <v>2</v>
      </c>
      <c r="F18" s="89">
        <f>'10-11-12'!G54</f>
        <v>200</v>
      </c>
      <c r="G18" s="89">
        <f>'10-11-12'!H54</f>
        <v>11</v>
      </c>
      <c r="H18" s="90">
        <f t="shared" si="0"/>
        <v>18.181818181818183</v>
      </c>
      <c r="I18" s="89">
        <f>'10-11-12'!J54</f>
        <v>66</v>
      </c>
      <c r="J18" s="90">
        <f>F18/C18*100</f>
        <v>100</v>
      </c>
      <c r="K18" s="4"/>
    </row>
    <row r="19" spans="1:11" ht="15.4" x14ac:dyDescent="0.45">
      <c r="A19" s="304" t="s">
        <v>91</v>
      </c>
      <c r="B19" s="305"/>
      <c r="C19" s="305"/>
      <c r="D19" s="306"/>
      <c r="E19" s="91">
        <f>SUM(E15:E18)</f>
        <v>6</v>
      </c>
      <c r="F19" s="91">
        <f t="shared" ref="F19:G19" si="1">SUM(F15:F18)</f>
        <v>715</v>
      </c>
      <c r="G19" s="91">
        <f t="shared" si="1"/>
        <v>50</v>
      </c>
      <c r="H19" s="92">
        <f>F19/G19</f>
        <v>14.3</v>
      </c>
      <c r="I19" s="91">
        <v>86</v>
      </c>
      <c r="J19" s="92">
        <f>F19/(4*Teams!E23)*100</f>
        <v>89.375</v>
      </c>
      <c r="K19" s="4"/>
    </row>
    <row r="20" spans="1:11" ht="3" customHeight="1" x14ac:dyDescent="0.45">
      <c r="A20" s="309"/>
      <c r="B20" s="309"/>
      <c r="C20" s="309"/>
      <c r="D20" s="309"/>
      <c r="E20" s="309"/>
      <c r="F20" s="309"/>
      <c r="G20" s="309"/>
      <c r="H20" s="309"/>
      <c r="I20" s="309"/>
      <c r="J20" s="309"/>
      <c r="K20" s="4"/>
    </row>
    <row r="21" spans="1:11" ht="12.75" customHeight="1" x14ac:dyDescent="0.45">
      <c r="A21" s="301" t="s">
        <v>74</v>
      </c>
      <c r="B21" s="61" t="s">
        <v>50</v>
      </c>
      <c r="C21" s="61" t="s">
        <v>52</v>
      </c>
      <c r="D21" s="116" t="s">
        <v>153</v>
      </c>
      <c r="E21" s="61" t="s">
        <v>57</v>
      </c>
      <c r="F21" s="61" t="s">
        <v>60</v>
      </c>
      <c r="G21" s="61" t="s">
        <v>62</v>
      </c>
      <c r="H21" s="61" t="s">
        <v>65</v>
      </c>
      <c r="I21" s="61" t="s">
        <v>120</v>
      </c>
      <c r="J21" s="301" t="s">
        <v>75</v>
      </c>
      <c r="K21" s="4"/>
    </row>
    <row r="22" spans="1:11" ht="12.75" customHeight="1" x14ac:dyDescent="0.45">
      <c r="A22" s="302"/>
      <c r="B22" s="63" t="s">
        <v>49</v>
      </c>
      <c r="C22" s="63" t="s">
        <v>53</v>
      </c>
      <c r="D22" s="117" t="s">
        <v>154</v>
      </c>
      <c r="E22" s="63" t="s">
        <v>58</v>
      </c>
      <c r="F22" s="63" t="s">
        <v>60</v>
      </c>
      <c r="G22" s="63" t="s">
        <v>63</v>
      </c>
      <c r="H22" s="63" t="s">
        <v>66</v>
      </c>
      <c r="I22" s="63" t="s">
        <v>121</v>
      </c>
      <c r="J22" s="302"/>
      <c r="K22" s="4"/>
    </row>
    <row r="23" spans="1:11" ht="12.75" customHeight="1" x14ac:dyDescent="0.45">
      <c r="A23" s="303"/>
      <c r="B23" s="64" t="s">
        <v>51</v>
      </c>
      <c r="C23" s="64" t="s">
        <v>54</v>
      </c>
      <c r="D23" s="118" t="s">
        <v>155</v>
      </c>
      <c r="E23" s="64" t="s">
        <v>59</v>
      </c>
      <c r="F23" s="64" t="s">
        <v>61</v>
      </c>
      <c r="G23" s="64" t="s">
        <v>64</v>
      </c>
      <c r="H23" s="64" t="s">
        <v>67</v>
      </c>
      <c r="I23" s="64" t="s">
        <v>122</v>
      </c>
      <c r="J23" s="303"/>
      <c r="K23" s="4"/>
    </row>
    <row r="24" spans="1:11" ht="15.4" x14ac:dyDescent="0.45">
      <c r="A24" s="85" t="s">
        <v>2</v>
      </c>
      <c r="B24" s="85" t="str">
        <f>Teams!D24</f>
        <v>Nino Coeckelbergs</v>
      </c>
      <c r="C24" s="85">
        <f>Teams!E24</f>
        <v>140</v>
      </c>
      <c r="D24" s="85" t="str">
        <f>Teams!D37</f>
        <v>Leonie Zillmann</v>
      </c>
      <c r="E24" s="85">
        <f>'1-2-3'!F33</f>
        <v>2</v>
      </c>
      <c r="F24" s="85">
        <f>'1-2-3'!G33</f>
        <v>140</v>
      </c>
      <c r="G24" s="85">
        <f>'1-2-3'!H33</f>
        <v>26</v>
      </c>
      <c r="H24" s="86">
        <f>F24/G24</f>
        <v>5.384615384615385</v>
      </c>
      <c r="I24" s="85">
        <f>'1-2-3'!J33</f>
        <v>26</v>
      </c>
      <c r="J24" s="86">
        <f>F24/C24*100</f>
        <v>100</v>
      </c>
      <c r="K24" s="4"/>
    </row>
    <row r="25" spans="1:11" ht="15.4" x14ac:dyDescent="0.45">
      <c r="A25" s="87" t="s">
        <v>2</v>
      </c>
      <c r="B25" s="87" t="str">
        <f>Teams!D24</f>
        <v>Nino Coeckelbergs</v>
      </c>
      <c r="C25" s="87">
        <f>Teams!E24</f>
        <v>140</v>
      </c>
      <c r="D25" s="87" t="str">
        <f>Teams!D11</f>
        <v>Leon Dudink</v>
      </c>
      <c r="E25" s="87">
        <f>'4-5-6'!F20</f>
        <v>0</v>
      </c>
      <c r="F25" s="87">
        <f>'4-5-6'!G20</f>
        <v>108</v>
      </c>
      <c r="G25" s="87">
        <f>'4-5-6'!H20</f>
        <v>6</v>
      </c>
      <c r="H25" s="88">
        <f>F25/G25</f>
        <v>18</v>
      </c>
      <c r="I25" s="87">
        <f>'4-5-6'!J20</f>
        <v>51</v>
      </c>
      <c r="J25" s="88">
        <f>F25/C25*100</f>
        <v>77.142857142857153</v>
      </c>
      <c r="K25" s="4"/>
    </row>
    <row r="26" spans="1:11" ht="15.4" x14ac:dyDescent="0.45">
      <c r="A26" s="87" t="s">
        <v>2</v>
      </c>
      <c r="B26" s="87" t="str">
        <f>Teams!D24</f>
        <v>Nino Coeckelbergs</v>
      </c>
      <c r="C26" s="87">
        <f>Teams!E24</f>
        <v>140</v>
      </c>
      <c r="D26" s="87" t="str">
        <f>Teams!D37</f>
        <v>Leonie Zillmann</v>
      </c>
      <c r="E26" s="87">
        <f>'7-8-9'!F39</f>
        <v>2</v>
      </c>
      <c r="F26" s="87">
        <f>'7-8-9'!G39</f>
        <v>140</v>
      </c>
      <c r="G26" s="87">
        <f>'7-8-9'!H39</f>
        <v>34</v>
      </c>
      <c r="H26" s="88">
        <f t="shared" ref="H26:H27" si="2">F26/G26</f>
        <v>4.117647058823529</v>
      </c>
      <c r="I26" s="87">
        <f>'7-8-9'!J39</f>
        <v>24</v>
      </c>
      <c r="J26" s="88">
        <f>F26/C26*100</f>
        <v>100</v>
      </c>
      <c r="K26" s="4"/>
    </row>
    <row r="27" spans="1:11" ht="15.4" x14ac:dyDescent="0.45">
      <c r="A27" s="89" t="s">
        <v>2</v>
      </c>
      <c r="B27" s="89" t="str">
        <f>Teams!D24</f>
        <v>Nino Coeckelbergs</v>
      </c>
      <c r="C27" s="89">
        <f>Teams!E24</f>
        <v>140</v>
      </c>
      <c r="D27" s="89" t="str">
        <f>Teams!D11</f>
        <v>Leon Dudink</v>
      </c>
      <c r="E27" s="89">
        <f>'10-11-12'!F10</f>
        <v>2</v>
      </c>
      <c r="F27" s="89">
        <f>'10-11-12'!G10</f>
        <v>140</v>
      </c>
      <c r="G27" s="89">
        <f>'10-11-12'!H10</f>
        <v>13</v>
      </c>
      <c r="H27" s="90">
        <f t="shared" si="2"/>
        <v>10.76923076923077</v>
      </c>
      <c r="I27" s="89">
        <f>'10-11-12'!J10</f>
        <v>32</v>
      </c>
      <c r="J27" s="90">
        <f>F27/C27*100</f>
        <v>100</v>
      </c>
      <c r="K27" s="4"/>
    </row>
    <row r="28" spans="1:11" ht="15.4" x14ac:dyDescent="0.45">
      <c r="A28" s="304" t="s">
        <v>91</v>
      </c>
      <c r="B28" s="305"/>
      <c r="C28" s="305"/>
      <c r="D28" s="306"/>
      <c r="E28" s="91">
        <f>SUM(E24:E27)</f>
        <v>6</v>
      </c>
      <c r="F28" s="91">
        <f t="shared" ref="F28:G28" si="3">SUM(F24:F27)</f>
        <v>528</v>
      </c>
      <c r="G28" s="91">
        <f t="shared" si="3"/>
        <v>79</v>
      </c>
      <c r="H28" s="92">
        <f>F28/G28</f>
        <v>6.6835443037974684</v>
      </c>
      <c r="I28" s="91">
        <v>51</v>
      </c>
      <c r="J28" s="92">
        <f>F28/(4*Teams!E24)*100</f>
        <v>94.285714285714278</v>
      </c>
      <c r="K28" s="4"/>
    </row>
    <row r="29" spans="1:11" ht="3" customHeight="1" x14ac:dyDescent="0.4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4"/>
    </row>
    <row r="30" spans="1:11" ht="12.75" customHeight="1" x14ac:dyDescent="0.45">
      <c r="A30" s="301" t="s">
        <v>74</v>
      </c>
      <c r="B30" s="61" t="s">
        <v>50</v>
      </c>
      <c r="C30" s="61" t="s">
        <v>52</v>
      </c>
      <c r="D30" s="116" t="s">
        <v>153</v>
      </c>
      <c r="E30" s="61" t="s">
        <v>57</v>
      </c>
      <c r="F30" s="61" t="s">
        <v>60</v>
      </c>
      <c r="G30" s="61" t="s">
        <v>62</v>
      </c>
      <c r="H30" s="61" t="s">
        <v>65</v>
      </c>
      <c r="I30" s="61" t="s">
        <v>120</v>
      </c>
      <c r="J30" s="301" t="s">
        <v>75</v>
      </c>
      <c r="K30" s="4"/>
    </row>
    <row r="31" spans="1:11" ht="12.75" customHeight="1" x14ac:dyDescent="0.45">
      <c r="A31" s="302"/>
      <c r="B31" s="63" t="s">
        <v>49</v>
      </c>
      <c r="C31" s="63" t="s">
        <v>53</v>
      </c>
      <c r="D31" s="117" t="s">
        <v>154</v>
      </c>
      <c r="E31" s="63" t="s">
        <v>58</v>
      </c>
      <c r="F31" s="63" t="s">
        <v>60</v>
      </c>
      <c r="G31" s="63" t="s">
        <v>63</v>
      </c>
      <c r="H31" s="63" t="s">
        <v>66</v>
      </c>
      <c r="I31" s="63" t="s">
        <v>121</v>
      </c>
      <c r="J31" s="302"/>
      <c r="K31" s="4"/>
    </row>
    <row r="32" spans="1:11" ht="12.75" customHeight="1" x14ac:dyDescent="0.45">
      <c r="A32" s="303"/>
      <c r="B32" s="64" t="s">
        <v>51</v>
      </c>
      <c r="C32" s="64" t="s">
        <v>54</v>
      </c>
      <c r="D32" s="118" t="s">
        <v>155</v>
      </c>
      <c r="E32" s="64" t="s">
        <v>59</v>
      </c>
      <c r="F32" s="64" t="s">
        <v>61</v>
      </c>
      <c r="G32" s="64" t="s">
        <v>64</v>
      </c>
      <c r="H32" s="64" t="s">
        <v>67</v>
      </c>
      <c r="I32" s="64" t="s">
        <v>122</v>
      </c>
      <c r="J32" s="303"/>
      <c r="K32" s="4"/>
    </row>
    <row r="33" spans="1:11" ht="15.4" x14ac:dyDescent="0.45">
      <c r="A33" s="85" t="s">
        <v>3</v>
      </c>
      <c r="B33" s="85" t="str">
        <f>Teams!D25</f>
        <v>Tim van Hoek</v>
      </c>
      <c r="C33" s="85">
        <f>Teams!E25</f>
        <v>140</v>
      </c>
      <c r="D33" s="85" t="str">
        <f>Teams!D38</f>
        <v>Bredan MC Dermott</v>
      </c>
      <c r="E33" s="85">
        <f>'4-5-6'!F10</f>
        <v>0</v>
      </c>
      <c r="F33" s="85">
        <f>'4-5-6'!G10</f>
        <v>109</v>
      </c>
      <c r="G33" s="85">
        <f>'4-5-6'!H10</f>
        <v>25</v>
      </c>
      <c r="H33" s="86">
        <f>F33/G33</f>
        <v>4.3600000000000003</v>
      </c>
      <c r="I33" s="85">
        <f>'4-5-6'!J10</f>
        <v>19</v>
      </c>
      <c r="J33" s="86">
        <f>F33/C33*100</f>
        <v>77.857142857142861</v>
      </c>
      <c r="K33" s="4"/>
    </row>
    <row r="34" spans="1:11" ht="15.4" x14ac:dyDescent="0.45">
      <c r="A34" s="87" t="s">
        <v>3</v>
      </c>
      <c r="B34" s="87" t="str">
        <f>Teams!D25</f>
        <v>Tim van Hoek</v>
      </c>
      <c r="C34" s="87">
        <f>Teams!E25</f>
        <v>140</v>
      </c>
      <c r="D34" s="87" t="str">
        <f>Teams!D12</f>
        <v>Piet Kok</v>
      </c>
      <c r="E34" s="87">
        <f>'4-5-6'!F48</f>
        <v>0</v>
      </c>
      <c r="F34" s="87">
        <f>'4-5-6'!G48</f>
        <v>98</v>
      </c>
      <c r="G34" s="87">
        <f>'4-5-6'!H48</f>
        <v>17</v>
      </c>
      <c r="H34" s="88">
        <f>F34/G34</f>
        <v>5.7647058823529411</v>
      </c>
      <c r="I34" s="87">
        <f>'4-5-6'!J48</f>
        <v>13</v>
      </c>
      <c r="J34" s="88">
        <f>F34/C34*100</f>
        <v>70</v>
      </c>
      <c r="K34" s="4"/>
    </row>
    <row r="35" spans="1:11" ht="15.4" x14ac:dyDescent="0.45">
      <c r="A35" s="87" t="s">
        <v>3</v>
      </c>
      <c r="B35" s="87" t="str">
        <f>Teams!D25</f>
        <v>Tim van Hoek</v>
      </c>
      <c r="C35" s="87">
        <f>Teams!E25</f>
        <v>140</v>
      </c>
      <c r="D35" s="87" t="str">
        <f>Teams!D38</f>
        <v>Bredan MC Dermott</v>
      </c>
      <c r="E35" s="87">
        <f>'10-11-12'!F20</f>
        <v>0</v>
      </c>
      <c r="F35" s="87">
        <f>'10-11-12'!G20</f>
        <v>133</v>
      </c>
      <c r="G35" s="87">
        <f>'10-11-12'!H20</f>
        <v>24</v>
      </c>
      <c r="H35" s="88">
        <f t="shared" ref="H35:H36" si="4">F35/G35</f>
        <v>5.541666666666667</v>
      </c>
      <c r="I35" s="87">
        <f>'10-11-12'!J20</f>
        <v>30</v>
      </c>
      <c r="J35" s="88">
        <f>F35/C35*100</f>
        <v>95</v>
      </c>
      <c r="K35" s="4"/>
    </row>
    <row r="36" spans="1:11" ht="15.4" x14ac:dyDescent="0.45">
      <c r="A36" s="89" t="s">
        <v>3</v>
      </c>
      <c r="B36" s="89" t="str">
        <f>Teams!D25</f>
        <v>Tim van Hoek</v>
      </c>
      <c r="C36" s="89">
        <f>Teams!E25</f>
        <v>140</v>
      </c>
      <c r="D36" s="89" t="str">
        <f>Teams!D12</f>
        <v>Piet Kok</v>
      </c>
      <c r="E36" s="89">
        <f>'10-11-12'!F50</f>
        <v>0</v>
      </c>
      <c r="F36" s="89">
        <f>'10-11-12'!G50</f>
        <v>107</v>
      </c>
      <c r="G36" s="89">
        <f>'10-11-12'!H50</f>
        <v>21</v>
      </c>
      <c r="H36" s="90">
        <f t="shared" si="4"/>
        <v>5.0952380952380949</v>
      </c>
      <c r="I36" s="89">
        <f>'10-11-12'!J50</f>
        <v>23</v>
      </c>
      <c r="J36" s="90">
        <f>F36/C36*100</f>
        <v>76.428571428571416</v>
      </c>
      <c r="K36" s="4"/>
    </row>
    <row r="37" spans="1:11" x14ac:dyDescent="0.45">
      <c r="A37" s="304" t="s">
        <v>91</v>
      </c>
      <c r="B37" s="305"/>
      <c r="C37" s="305"/>
      <c r="D37" s="306"/>
      <c r="E37" s="91">
        <f>SUM(E33:E36)</f>
        <v>0</v>
      </c>
      <c r="F37" s="91">
        <f t="shared" ref="F37:G37" si="5">SUM(F33:F36)</f>
        <v>447</v>
      </c>
      <c r="G37" s="91">
        <f t="shared" si="5"/>
        <v>87</v>
      </c>
      <c r="H37" s="92">
        <f>F37/G37</f>
        <v>5.1379310344827589</v>
      </c>
      <c r="I37" s="91">
        <v>30</v>
      </c>
      <c r="J37" s="92">
        <f>F37/(4*Teams!E25)*100</f>
        <v>79.821428571428584</v>
      </c>
    </row>
    <row r="38" spans="1:11" ht="3" customHeight="1" x14ac:dyDescent="0.45">
      <c r="A38" s="308"/>
      <c r="B38" s="308"/>
      <c r="C38" s="308"/>
      <c r="D38" s="308"/>
      <c r="E38" s="308"/>
      <c r="F38" s="308"/>
      <c r="G38" s="308"/>
      <c r="H38" s="308"/>
      <c r="I38" s="308"/>
      <c r="J38" s="308"/>
    </row>
    <row r="39" spans="1:11" ht="12.75" customHeight="1" x14ac:dyDescent="0.45">
      <c r="A39" s="301" t="s">
        <v>74</v>
      </c>
      <c r="B39" s="61" t="s">
        <v>50</v>
      </c>
      <c r="C39" s="61" t="s">
        <v>52</v>
      </c>
      <c r="D39" s="116" t="s">
        <v>153</v>
      </c>
      <c r="E39" s="61" t="s">
        <v>57</v>
      </c>
      <c r="F39" s="61" t="s">
        <v>60</v>
      </c>
      <c r="G39" s="61" t="s">
        <v>62</v>
      </c>
      <c r="H39" s="61" t="s">
        <v>65</v>
      </c>
      <c r="I39" s="61" t="s">
        <v>120</v>
      </c>
      <c r="J39" s="301" t="s">
        <v>75</v>
      </c>
      <c r="K39" s="4"/>
    </row>
    <row r="40" spans="1:11" ht="12.75" customHeight="1" x14ac:dyDescent="0.45">
      <c r="A40" s="302"/>
      <c r="B40" s="63" t="s">
        <v>49</v>
      </c>
      <c r="C40" s="63" t="s">
        <v>53</v>
      </c>
      <c r="D40" s="117" t="s">
        <v>154</v>
      </c>
      <c r="E40" s="63" t="s">
        <v>58</v>
      </c>
      <c r="F40" s="63" t="s">
        <v>60</v>
      </c>
      <c r="G40" s="63" t="s">
        <v>63</v>
      </c>
      <c r="H40" s="63" t="s">
        <v>66</v>
      </c>
      <c r="I40" s="63" t="s">
        <v>121</v>
      </c>
      <c r="J40" s="302"/>
      <c r="K40" s="4"/>
    </row>
    <row r="41" spans="1:11" ht="12.75" customHeight="1" x14ac:dyDescent="0.45">
      <c r="A41" s="303"/>
      <c r="B41" s="64" t="s">
        <v>51</v>
      </c>
      <c r="C41" s="64" t="s">
        <v>54</v>
      </c>
      <c r="D41" s="118" t="s">
        <v>155</v>
      </c>
      <c r="E41" s="64" t="s">
        <v>59</v>
      </c>
      <c r="F41" s="64" t="s">
        <v>61</v>
      </c>
      <c r="G41" s="64" t="s">
        <v>64</v>
      </c>
      <c r="H41" s="64" t="s">
        <v>67</v>
      </c>
      <c r="I41" s="64" t="s">
        <v>122</v>
      </c>
      <c r="J41" s="303"/>
      <c r="K41" s="4"/>
    </row>
    <row r="42" spans="1:11" ht="15.4" x14ac:dyDescent="0.45">
      <c r="A42" s="85" t="s">
        <v>4</v>
      </c>
      <c r="B42" s="85" t="str">
        <f>Teams!D26</f>
        <v>Rémy Dhayer</v>
      </c>
      <c r="C42" s="85">
        <f>Teams!E26</f>
        <v>110</v>
      </c>
      <c r="D42" s="85" t="str">
        <f>Teams!D13</f>
        <v>Marius Kroonen</v>
      </c>
      <c r="E42" s="85">
        <f>'1-2-3'!F28</f>
        <v>2</v>
      </c>
      <c r="F42" s="85">
        <f>'1-2-3'!G28</f>
        <v>110</v>
      </c>
      <c r="G42" s="85">
        <f>'1-2-3'!H28</f>
        <v>23</v>
      </c>
      <c r="H42" s="86">
        <f>F42/G42</f>
        <v>4.7826086956521738</v>
      </c>
      <c r="I42" s="85">
        <f>'1-2-3'!J28</f>
        <v>24</v>
      </c>
      <c r="J42" s="86">
        <f>F42/C42*100</f>
        <v>100</v>
      </c>
      <c r="K42" s="4"/>
    </row>
    <row r="43" spans="1:11" ht="15.4" x14ac:dyDescent="0.45">
      <c r="A43" s="87" t="s">
        <v>4</v>
      </c>
      <c r="B43" s="87" t="str">
        <f>Teams!D26</f>
        <v>Rémy Dhayer</v>
      </c>
      <c r="C43" s="87">
        <f>Teams!E26</f>
        <v>110</v>
      </c>
      <c r="D43" s="87" t="str">
        <f>Teams!D39</f>
        <v>Aron Bichler</v>
      </c>
      <c r="E43" s="87">
        <f>'4-5-6'!F53</f>
        <v>2</v>
      </c>
      <c r="F43" s="87">
        <f>'4-5-6'!G53</f>
        <v>110</v>
      </c>
      <c r="G43" s="87">
        <f>'4-5-6'!H53</f>
        <v>24</v>
      </c>
      <c r="H43" s="88">
        <f>F43/G43</f>
        <v>4.583333333333333</v>
      </c>
      <c r="I43" s="87">
        <f>'4-5-6'!J53</f>
        <v>22</v>
      </c>
      <c r="J43" s="88">
        <f>F43/C43*100</f>
        <v>100</v>
      </c>
      <c r="K43" s="4"/>
    </row>
    <row r="44" spans="1:11" ht="15.4" x14ac:dyDescent="0.45">
      <c r="A44" s="87" t="s">
        <v>4</v>
      </c>
      <c r="B44" s="87" t="str">
        <f>Teams!D26</f>
        <v>Rémy Dhayer</v>
      </c>
      <c r="C44" s="87">
        <f>Teams!E26</f>
        <v>110</v>
      </c>
      <c r="D44" s="87" t="str">
        <f>Teams!D13</f>
        <v>Marius Kroonen</v>
      </c>
      <c r="E44" s="87">
        <f>'7-8-9'!F27</f>
        <v>0</v>
      </c>
      <c r="F44" s="87">
        <f>'7-8-9'!G27</f>
        <v>56</v>
      </c>
      <c r="G44" s="87">
        <f>'7-8-9'!H27</f>
        <v>20</v>
      </c>
      <c r="H44" s="88">
        <f t="shared" ref="H44:H45" si="6">F44/G44</f>
        <v>2.8</v>
      </c>
      <c r="I44" s="87">
        <f>'7-8-9'!J27</f>
        <v>9</v>
      </c>
      <c r="J44" s="88">
        <f>F44/C44*100</f>
        <v>50.909090909090907</v>
      </c>
      <c r="K44" s="4"/>
    </row>
    <row r="45" spans="1:11" ht="15.4" x14ac:dyDescent="0.45">
      <c r="A45" s="89" t="s">
        <v>4</v>
      </c>
      <c r="B45" s="89" t="str">
        <f>Teams!D26</f>
        <v>Rémy Dhayer</v>
      </c>
      <c r="C45" s="89">
        <f>Teams!E26</f>
        <v>110</v>
      </c>
      <c r="D45" s="89" t="str">
        <f>Teams!D39</f>
        <v>Aron Bichler</v>
      </c>
      <c r="E45" s="89">
        <f>'10-11-12'!F45</f>
        <v>1</v>
      </c>
      <c r="F45" s="89">
        <f>'10-11-12'!G45</f>
        <v>110</v>
      </c>
      <c r="G45" s="89">
        <f>'10-11-12'!H45</f>
        <v>18</v>
      </c>
      <c r="H45" s="90">
        <f t="shared" si="6"/>
        <v>6.1111111111111107</v>
      </c>
      <c r="I45" s="89">
        <f>'10-11-12'!J45</f>
        <v>28</v>
      </c>
      <c r="J45" s="90">
        <f>F45/C45*100</f>
        <v>100</v>
      </c>
      <c r="K45" s="4"/>
    </row>
    <row r="46" spans="1:11" ht="15.4" x14ac:dyDescent="0.45">
      <c r="A46" s="304" t="s">
        <v>91</v>
      </c>
      <c r="B46" s="305"/>
      <c r="C46" s="305"/>
      <c r="D46" s="306"/>
      <c r="E46" s="91">
        <f>SUM(E42:E45)</f>
        <v>5</v>
      </c>
      <c r="F46" s="91">
        <f t="shared" ref="F46:G46" si="7">SUM(F42:F45)</f>
        <v>386</v>
      </c>
      <c r="G46" s="91">
        <f t="shared" si="7"/>
        <v>85</v>
      </c>
      <c r="H46" s="92">
        <f>F46/G46</f>
        <v>4.5411764705882351</v>
      </c>
      <c r="I46" s="91">
        <v>28</v>
      </c>
      <c r="J46" s="92">
        <f>F46/(4*Teams!E26)*100</f>
        <v>87.727272727272734</v>
      </c>
      <c r="K46" s="4"/>
    </row>
    <row r="47" spans="1:11" ht="3" customHeight="1" x14ac:dyDescent="0.45">
      <c r="A47" s="309"/>
      <c r="B47" s="309"/>
      <c r="C47" s="309"/>
      <c r="D47" s="309"/>
      <c r="E47" s="309"/>
      <c r="F47" s="309"/>
      <c r="G47" s="309"/>
      <c r="H47" s="309"/>
      <c r="I47" s="309"/>
      <c r="J47" s="309"/>
      <c r="K47" s="4"/>
    </row>
    <row r="48" spans="1:11" ht="12.75" customHeight="1" x14ac:dyDescent="0.45">
      <c r="A48" s="301" t="s">
        <v>74</v>
      </c>
      <c r="B48" s="61" t="s">
        <v>50</v>
      </c>
      <c r="C48" s="61" t="s">
        <v>52</v>
      </c>
      <c r="D48" s="116" t="s">
        <v>153</v>
      </c>
      <c r="E48" s="61" t="s">
        <v>57</v>
      </c>
      <c r="F48" s="61" t="s">
        <v>60</v>
      </c>
      <c r="G48" s="61" t="s">
        <v>62</v>
      </c>
      <c r="H48" s="61" t="s">
        <v>65</v>
      </c>
      <c r="I48" s="61" t="s">
        <v>120</v>
      </c>
      <c r="J48" s="301" t="s">
        <v>75</v>
      </c>
      <c r="K48" s="4"/>
    </row>
    <row r="49" spans="1:12" ht="12.75" customHeight="1" x14ac:dyDescent="0.45">
      <c r="A49" s="302"/>
      <c r="B49" s="63" t="s">
        <v>49</v>
      </c>
      <c r="C49" s="63" t="s">
        <v>53</v>
      </c>
      <c r="D49" s="117" t="s">
        <v>154</v>
      </c>
      <c r="E49" s="63" t="s">
        <v>58</v>
      </c>
      <c r="F49" s="63" t="s">
        <v>60</v>
      </c>
      <c r="G49" s="63" t="s">
        <v>63</v>
      </c>
      <c r="H49" s="63" t="s">
        <v>66</v>
      </c>
      <c r="I49" s="63" t="s">
        <v>121</v>
      </c>
      <c r="J49" s="302"/>
      <c r="K49" s="4"/>
    </row>
    <row r="50" spans="1:12" ht="12.75" customHeight="1" x14ac:dyDescent="0.45">
      <c r="A50" s="303"/>
      <c r="B50" s="64" t="s">
        <v>51</v>
      </c>
      <c r="C50" s="64" t="s">
        <v>54</v>
      </c>
      <c r="D50" s="118" t="s">
        <v>155</v>
      </c>
      <c r="E50" s="64" t="s">
        <v>59</v>
      </c>
      <c r="F50" s="64" t="s">
        <v>61</v>
      </c>
      <c r="G50" s="64" t="s">
        <v>64</v>
      </c>
      <c r="H50" s="64" t="s">
        <v>67</v>
      </c>
      <c r="I50" s="64" t="s">
        <v>122</v>
      </c>
      <c r="J50" s="303"/>
      <c r="K50" s="4"/>
    </row>
    <row r="51" spans="1:12" ht="15.4" x14ac:dyDescent="0.45">
      <c r="A51" s="85" t="s">
        <v>5</v>
      </c>
      <c r="B51" s="85" t="str">
        <f>Teams!D27</f>
        <v>Clovis Boulanger</v>
      </c>
      <c r="C51" s="85">
        <f>Teams!E27</f>
        <v>50</v>
      </c>
      <c r="D51" s="85" t="str">
        <f>Teams!D40</f>
        <v>Lennart Menzel</v>
      </c>
      <c r="E51" s="85">
        <f>'1-2-3'!F19</f>
        <v>2</v>
      </c>
      <c r="F51" s="85">
        <f>'1-2-3'!G19</f>
        <v>50</v>
      </c>
      <c r="G51" s="85">
        <f>'1-2-3'!H19</f>
        <v>39</v>
      </c>
      <c r="H51" s="86">
        <f>F51/G51</f>
        <v>1.2820512820512822</v>
      </c>
      <c r="I51" s="85">
        <f>'1-2-3'!J19</f>
        <v>4</v>
      </c>
      <c r="J51" s="86">
        <f>F51/C51*100</f>
        <v>100</v>
      </c>
      <c r="K51" s="4"/>
    </row>
    <row r="52" spans="1:12" ht="15.4" x14ac:dyDescent="0.45">
      <c r="A52" s="87" t="s">
        <v>5</v>
      </c>
      <c r="B52" s="87" t="str">
        <f>Teams!D27</f>
        <v>Clovis Boulanger</v>
      </c>
      <c r="C52" s="87">
        <f>Teams!E27</f>
        <v>50</v>
      </c>
      <c r="D52" s="87" t="str">
        <f>Teams!D14</f>
        <v>Arno Coenradi</v>
      </c>
      <c r="E52" s="87">
        <f>'1-2-3'!F51</f>
        <v>2</v>
      </c>
      <c r="F52" s="87">
        <f>'1-2-3'!G51</f>
        <v>50</v>
      </c>
      <c r="G52" s="87">
        <f>'1-2-3'!H51</f>
        <v>32</v>
      </c>
      <c r="H52" s="88">
        <f>F52/G52</f>
        <v>1.5625</v>
      </c>
      <c r="I52" s="87">
        <f>'1-2-3'!J51</f>
        <v>7</v>
      </c>
      <c r="J52" s="88">
        <f>F52/C52*100</f>
        <v>100</v>
      </c>
      <c r="K52" s="4"/>
    </row>
    <row r="53" spans="1:12" ht="15.4" x14ac:dyDescent="0.45">
      <c r="A53" s="87" t="s">
        <v>5</v>
      </c>
      <c r="B53" s="87" t="str">
        <f>Teams!D27</f>
        <v>Clovis Boulanger</v>
      </c>
      <c r="C53" s="87">
        <f>Teams!E27</f>
        <v>50</v>
      </c>
      <c r="D53" s="87" t="str">
        <f>Teams!D40</f>
        <v>Lennart Menzel</v>
      </c>
      <c r="E53" s="87">
        <f>'7-8-9'!F11</f>
        <v>0</v>
      </c>
      <c r="F53" s="87">
        <f>'7-8-9'!G11</f>
        <v>41</v>
      </c>
      <c r="G53" s="87">
        <f>'7-8-9'!H11</f>
        <v>27</v>
      </c>
      <c r="H53" s="88">
        <f t="shared" ref="H53:H54" si="8">F53/G53</f>
        <v>1.5185185185185186</v>
      </c>
      <c r="I53" s="87">
        <f>'7-8-9'!J11</f>
        <v>7</v>
      </c>
      <c r="J53" s="88">
        <f>F53/C53*100</f>
        <v>82</v>
      </c>
      <c r="K53" s="4"/>
    </row>
    <row r="54" spans="1:12" ht="15.4" x14ac:dyDescent="0.45">
      <c r="A54" s="89" t="s">
        <v>5</v>
      </c>
      <c r="B54" s="89" t="str">
        <f>Teams!D27</f>
        <v>Clovis Boulanger</v>
      </c>
      <c r="C54" s="89">
        <f>Teams!E27</f>
        <v>50</v>
      </c>
      <c r="D54" s="89" t="str">
        <f>Teams!D14</f>
        <v>Arno Coenradi</v>
      </c>
      <c r="E54" s="89">
        <f>'7-8-9'!F52</f>
        <v>2</v>
      </c>
      <c r="F54" s="89">
        <f>'7-8-9'!G52</f>
        <v>50</v>
      </c>
      <c r="G54" s="89">
        <f>'7-8-9'!H52</f>
        <v>26</v>
      </c>
      <c r="H54" s="90">
        <f t="shared" si="8"/>
        <v>1.9230769230769231</v>
      </c>
      <c r="I54" s="89">
        <f>'7-8-9'!J52</f>
        <v>6</v>
      </c>
      <c r="J54" s="90">
        <f>F54/C54*100</f>
        <v>100</v>
      </c>
      <c r="K54" s="4"/>
    </row>
    <row r="55" spans="1:12" ht="15.4" x14ac:dyDescent="0.45">
      <c r="A55" s="304" t="s">
        <v>91</v>
      </c>
      <c r="B55" s="305"/>
      <c r="C55" s="305"/>
      <c r="D55" s="306"/>
      <c r="E55" s="91">
        <f>SUM(E51:E54)</f>
        <v>6</v>
      </c>
      <c r="F55" s="91">
        <f t="shared" ref="F55:G55" si="9">SUM(F51:F54)</f>
        <v>191</v>
      </c>
      <c r="G55" s="91">
        <f t="shared" si="9"/>
        <v>124</v>
      </c>
      <c r="H55" s="92">
        <f>F55/G55</f>
        <v>1.5403225806451613</v>
      </c>
      <c r="I55" s="91">
        <v>7</v>
      </c>
      <c r="J55" s="92">
        <f>F55/(4*Teams!E27)*100</f>
        <v>95.5</v>
      </c>
      <c r="K55" s="4"/>
    </row>
    <row r="59" spans="1:12" x14ac:dyDescent="0.4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</row>
  </sheetData>
  <sheetProtection password="DFE2" sheet="1" objects="1" scenarios="1" selectLockedCells="1" selectUnlockedCells="1"/>
  <mergeCells count="27">
    <mergeCell ref="A47:J47"/>
    <mergeCell ref="A48:A50"/>
    <mergeCell ref="J48:J50"/>
    <mergeCell ref="A55:D55"/>
    <mergeCell ref="A30:A32"/>
    <mergeCell ref="J30:J32"/>
    <mergeCell ref="A37:D37"/>
    <mergeCell ref="A39:A41"/>
    <mergeCell ref="J39:J41"/>
    <mergeCell ref="A46:D46"/>
    <mergeCell ref="A38:J38"/>
    <mergeCell ref="A1:J1"/>
    <mergeCell ref="A2:J2"/>
    <mergeCell ref="A3:J3"/>
    <mergeCell ref="A4:J4"/>
    <mergeCell ref="A29:J29"/>
    <mergeCell ref="A7:C7"/>
    <mergeCell ref="D7:J9"/>
    <mergeCell ref="A8:C8"/>
    <mergeCell ref="A9:C9"/>
    <mergeCell ref="A12:A14"/>
    <mergeCell ref="J12:J14"/>
    <mergeCell ref="A19:D19"/>
    <mergeCell ref="A20:J20"/>
    <mergeCell ref="A21:A23"/>
    <mergeCell ref="J21:J23"/>
    <mergeCell ref="A28:D28"/>
  </mergeCells>
  <pageMargins left="0.31496062992125984" right="0.11811023622047245" top="0.35433070866141736" bottom="0.35433070866141736" header="0.11811023622047245" footer="0.11811023622047245"/>
  <pageSetup paperSize="9" scale="91" orientation="portrait" r:id="rId1"/>
  <headerFooter>
    <oddFooter>&amp;CWalter van Dongen (wedstrijdleider JBV Amorti Zevenbergen)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5" zoomScaleNormal="65" workbookViewId="0">
      <selection activeCell="N36" sqref="N36"/>
    </sheetView>
  </sheetViews>
  <sheetFormatPr defaultRowHeight="14.25" x14ac:dyDescent="0.45"/>
  <cols>
    <col min="1" max="1" width="3.86328125" customWidth="1"/>
    <col min="2" max="2" width="24.73046875" customWidth="1"/>
    <col min="3" max="3" width="3.73046875" customWidth="1"/>
    <col min="4" max="4" width="24.73046875" customWidth="1"/>
    <col min="5" max="5" width="6.86328125" customWidth="1"/>
    <col min="6" max="6" width="10.1328125" customWidth="1"/>
    <col min="7" max="7" width="8.86328125" customWidth="1"/>
    <col min="8" max="8" width="10.86328125" customWidth="1"/>
    <col min="9" max="9" width="5.59765625" customWidth="1"/>
    <col min="10" max="10" width="7.1328125" customWidth="1"/>
  </cols>
  <sheetData>
    <row r="1" spans="1:11" ht="106.5" customHeight="1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4"/>
    </row>
    <row r="2" spans="1:11" ht="21" thickBot="1" x14ac:dyDescent="0.5">
      <c r="A2" s="286" t="s">
        <v>129</v>
      </c>
      <c r="B2" s="286"/>
      <c r="C2" s="286"/>
      <c r="D2" s="286"/>
      <c r="E2" s="286"/>
      <c r="F2" s="286"/>
      <c r="G2" s="286"/>
      <c r="H2" s="286"/>
      <c r="I2" s="286"/>
      <c r="J2" s="286"/>
      <c r="K2" s="4"/>
    </row>
    <row r="3" spans="1:11" ht="30.75" thickTop="1" thickBot="1" x14ac:dyDescent="0.5">
      <c r="A3" s="287" t="s">
        <v>37</v>
      </c>
      <c r="B3" s="288"/>
      <c r="C3" s="288"/>
      <c r="D3" s="288"/>
      <c r="E3" s="288"/>
      <c r="F3" s="288"/>
      <c r="G3" s="288"/>
      <c r="H3" s="288"/>
      <c r="I3" s="288"/>
      <c r="J3" s="289"/>
      <c r="K3" s="4"/>
    </row>
    <row r="4" spans="1:11" ht="21" customHeight="1" thickTop="1" x14ac:dyDescent="0.45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4"/>
    </row>
    <row r="5" spans="1:11" ht="20.25" customHeight="1" x14ac:dyDescent="0.45">
      <c r="A5" s="6"/>
      <c r="B5" s="6"/>
      <c r="C5" s="6"/>
      <c r="D5" s="6"/>
      <c r="E5" s="6"/>
      <c r="F5" s="6"/>
      <c r="G5" s="6" t="s">
        <v>141</v>
      </c>
      <c r="I5" s="6"/>
      <c r="J5" s="6"/>
      <c r="K5" s="4"/>
    </row>
    <row r="7" spans="1:11" ht="15.75" customHeight="1" x14ac:dyDescent="0.45">
      <c r="A7" s="310" t="s">
        <v>95</v>
      </c>
      <c r="B7" s="311"/>
      <c r="C7" s="311"/>
      <c r="D7" s="316" t="s">
        <v>92</v>
      </c>
      <c r="E7" s="316"/>
      <c r="F7" s="316"/>
      <c r="G7" s="316"/>
      <c r="H7" s="316"/>
      <c r="I7" s="316"/>
      <c r="J7" s="317"/>
    </row>
    <row r="8" spans="1:11" ht="15.75" customHeight="1" x14ac:dyDescent="0.45">
      <c r="A8" s="312" t="s">
        <v>97</v>
      </c>
      <c r="B8" s="313"/>
      <c r="C8" s="313"/>
      <c r="D8" s="318"/>
      <c r="E8" s="318"/>
      <c r="F8" s="318"/>
      <c r="G8" s="318"/>
      <c r="H8" s="318"/>
      <c r="I8" s="318"/>
      <c r="J8" s="319"/>
    </row>
    <row r="9" spans="1:11" ht="15.75" customHeight="1" x14ac:dyDescent="0.45">
      <c r="A9" s="314" t="s">
        <v>96</v>
      </c>
      <c r="B9" s="315"/>
      <c r="C9" s="315"/>
      <c r="D9" s="320"/>
      <c r="E9" s="320"/>
      <c r="F9" s="320"/>
      <c r="G9" s="320"/>
      <c r="H9" s="320"/>
      <c r="I9" s="320"/>
      <c r="J9" s="321"/>
    </row>
    <row r="10" spans="1:11" ht="15.4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</row>
    <row r="11" spans="1:11" ht="15.4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spans="1:11" ht="12.75" customHeight="1" x14ac:dyDescent="0.45">
      <c r="A12" s="301" t="s">
        <v>74</v>
      </c>
      <c r="B12" s="61" t="s">
        <v>50</v>
      </c>
      <c r="C12" s="61" t="s">
        <v>52</v>
      </c>
      <c r="D12" s="116" t="s">
        <v>153</v>
      </c>
      <c r="E12" s="61" t="s">
        <v>57</v>
      </c>
      <c r="F12" s="61" t="s">
        <v>60</v>
      </c>
      <c r="G12" s="61" t="s">
        <v>62</v>
      </c>
      <c r="H12" s="61" t="s">
        <v>65</v>
      </c>
      <c r="I12" s="61" t="s">
        <v>120</v>
      </c>
      <c r="J12" s="301" t="s">
        <v>75</v>
      </c>
      <c r="K12" s="4"/>
    </row>
    <row r="13" spans="1:11" ht="12.75" customHeight="1" x14ac:dyDescent="0.45">
      <c r="A13" s="302"/>
      <c r="B13" s="63" t="s">
        <v>49</v>
      </c>
      <c r="C13" s="63" t="s">
        <v>53</v>
      </c>
      <c r="D13" s="117" t="s">
        <v>154</v>
      </c>
      <c r="E13" s="63" t="s">
        <v>58</v>
      </c>
      <c r="F13" s="63" t="s">
        <v>60</v>
      </c>
      <c r="G13" s="63" t="s">
        <v>63</v>
      </c>
      <c r="H13" s="63" t="s">
        <v>66</v>
      </c>
      <c r="I13" s="63" t="s">
        <v>121</v>
      </c>
      <c r="J13" s="302"/>
      <c r="K13" s="4"/>
    </row>
    <row r="14" spans="1:11" ht="12.75" customHeight="1" x14ac:dyDescent="0.45">
      <c r="A14" s="303"/>
      <c r="B14" s="64" t="s">
        <v>51</v>
      </c>
      <c r="C14" s="64" t="s">
        <v>54</v>
      </c>
      <c r="D14" s="118" t="s">
        <v>155</v>
      </c>
      <c r="E14" s="64" t="s">
        <v>59</v>
      </c>
      <c r="F14" s="64" t="s">
        <v>61</v>
      </c>
      <c r="G14" s="64" t="s">
        <v>64</v>
      </c>
      <c r="H14" s="64" t="s">
        <v>67</v>
      </c>
      <c r="I14" s="64" t="s">
        <v>122</v>
      </c>
      <c r="J14" s="303"/>
      <c r="K14" s="4"/>
    </row>
    <row r="15" spans="1:11" ht="15.4" x14ac:dyDescent="0.45">
      <c r="A15" s="85" t="s">
        <v>6</v>
      </c>
      <c r="B15" s="85" t="str">
        <f>Teams!D28</f>
        <v>Matteo Vanroose</v>
      </c>
      <c r="C15" s="85">
        <f>Teams!E28</f>
        <v>41</v>
      </c>
      <c r="D15" s="85" t="str">
        <f>Teams!D41</f>
        <v>Jeremia Leinesser</v>
      </c>
      <c r="E15" s="85">
        <f>'1-2-3'!F53</f>
        <v>2</v>
      </c>
      <c r="F15" s="85">
        <f>'1-2-3'!G53</f>
        <v>41</v>
      </c>
      <c r="G15" s="85">
        <f>'1-2-3'!H53</f>
        <v>26</v>
      </c>
      <c r="H15" s="86">
        <f>F15/G15</f>
        <v>1.5769230769230769</v>
      </c>
      <c r="I15" s="85">
        <f>'1-2-3'!J53</f>
        <v>11</v>
      </c>
      <c r="J15" s="86">
        <f>F15/C15*100</f>
        <v>100</v>
      </c>
      <c r="K15" s="4"/>
    </row>
    <row r="16" spans="1:11" ht="15.4" x14ac:dyDescent="0.45">
      <c r="A16" s="87" t="s">
        <v>6</v>
      </c>
      <c r="B16" s="87" t="str">
        <f>Teams!D28</f>
        <v>Matteo Vanroose</v>
      </c>
      <c r="C16" s="87">
        <f>Teams!E28</f>
        <v>41</v>
      </c>
      <c r="D16" s="87" t="str">
        <f>Teams!D15</f>
        <v>Rick de Wit</v>
      </c>
      <c r="E16" s="87">
        <f>'4-5-6'!F30</f>
        <v>0</v>
      </c>
      <c r="F16" s="87">
        <f>'4-5-6'!G30</f>
        <v>28</v>
      </c>
      <c r="G16" s="87">
        <f>'4-5-6'!H30</f>
        <v>27</v>
      </c>
      <c r="H16" s="88">
        <f>F16/G16</f>
        <v>1.037037037037037</v>
      </c>
      <c r="I16" s="87">
        <f>'4-5-6'!J30</f>
        <v>5</v>
      </c>
      <c r="J16" s="88">
        <f>F16/C16*100</f>
        <v>68.292682926829272</v>
      </c>
      <c r="K16" s="4"/>
    </row>
    <row r="17" spans="1:11" ht="15.4" x14ac:dyDescent="0.45">
      <c r="A17" s="87" t="s">
        <v>6</v>
      </c>
      <c r="B17" s="87" t="str">
        <f>Teams!D28</f>
        <v>Matteo Vanroose</v>
      </c>
      <c r="C17" s="87">
        <f>Teams!E28</f>
        <v>41</v>
      </c>
      <c r="D17" s="87" t="str">
        <f>Teams!D41</f>
        <v>Jeremia Leinesser</v>
      </c>
      <c r="E17" s="87">
        <f>'7-8-9'!F50</f>
        <v>2</v>
      </c>
      <c r="F17" s="87">
        <f>'7-8-9'!G50</f>
        <v>41</v>
      </c>
      <c r="G17" s="87">
        <f>'7-8-9'!H50</f>
        <v>17</v>
      </c>
      <c r="H17" s="88">
        <f t="shared" ref="H17:H18" si="0">F17/G17</f>
        <v>2.4117647058823528</v>
      </c>
      <c r="I17" s="87">
        <f>'7-8-9'!J50</f>
        <v>13</v>
      </c>
      <c r="J17" s="88">
        <f>F17/C17*100</f>
        <v>100</v>
      </c>
      <c r="K17" s="4"/>
    </row>
    <row r="18" spans="1:11" ht="15.4" x14ac:dyDescent="0.45">
      <c r="A18" s="89" t="s">
        <v>6</v>
      </c>
      <c r="B18" s="89" t="str">
        <f>Teams!D28</f>
        <v>Matteo Vanroose</v>
      </c>
      <c r="C18" s="89">
        <f>Teams!E28</f>
        <v>41</v>
      </c>
      <c r="D18" s="89" t="str">
        <f>Teams!D15</f>
        <v>Rick de Wit</v>
      </c>
      <c r="E18" s="89">
        <f>'10-11-12'!F34</f>
        <v>2</v>
      </c>
      <c r="F18" s="89">
        <f>'10-11-12'!G34</f>
        <v>41</v>
      </c>
      <c r="G18" s="89">
        <f>'10-11-12'!H34</f>
        <v>18</v>
      </c>
      <c r="H18" s="90">
        <f t="shared" si="0"/>
        <v>2.2777777777777777</v>
      </c>
      <c r="I18" s="89">
        <f>'10-11-12'!J34</f>
        <v>8</v>
      </c>
      <c r="J18" s="90">
        <f>F18/C18*100</f>
        <v>100</v>
      </c>
      <c r="K18" s="4"/>
    </row>
    <row r="19" spans="1:11" ht="15.4" x14ac:dyDescent="0.45">
      <c r="A19" s="304" t="s">
        <v>91</v>
      </c>
      <c r="B19" s="305"/>
      <c r="C19" s="305"/>
      <c r="D19" s="306"/>
      <c r="E19" s="91">
        <f>SUM(E15:E18)</f>
        <v>6</v>
      </c>
      <c r="F19" s="91">
        <f t="shared" ref="F19:G19" si="1">SUM(F15:F18)</f>
        <v>151</v>
      </c>
      <c r="G19" s="91">
        <f t="shared" si="1"/>
        <v>88</v>
      </c>
      <c r="H19" s="92">
        <f>F19/G19</f>
        <v>1.7159090909090908</v>
      </c>
      <c r="I19" s="91">
        <v>13</v>
      </c>
      <c r="J19" s="92">
        <f>F19/(4*Teams!E28)*100</f>
        <v>92.073170731707322</v>
      </c>
      <c r="K19" s="4"/>
    </row>
    <row r="20" spans="1:11" ht="3" customHeight="1" x14ac:dyDescent="0.45">
      <c r="A20" s="309"/>
      <c r="B20" s="309"/>
      <c r="C20" s="309"/>
      <c r="D20" s="309"/>
      <c r="E20" s="309"/>
      <c r="F20" s="309"/>
      <c r="G20" s="309"/>
      <c r="H20" s="309"/>
      <c r="I20" s="309"/>
      <c r="J20" s="309"/>
      <c r="K20" s="4"/>
    </row>
    <row r="21" spans="1:11" ht="12.75" customHeight="1" x14ac:dyDescent="0.45">
      <c r="A21" s="301" t="s">
        <v>74</v>
      </c>
      <c r="B21" s="61" t="s">
        <v>50</v>
      </c>
      <c r="C21" s="61" t="s">
        <v>52</v>
      </c>
      <c r="D21" s="116" t="s">
        <v>153</v>
      </c>
      <c r="E21" s="61" t="s">
        <v>57</v>
      </c>
      <c r="F21" s="61" t="s">
        <v>60</v>
      </c>
      <c r="G21" s="61" t="s">
        <v>62</v>
      </c>
      <c r="H21" s="61" t="s">
        <v>65</v>
      </c>
      <c r="I21" s="61" t="s">
        <v>120</v>
      </c>
      <c r="J21" s="301" t="s">
        <v>75</v>
      </c>
      <c r="K21" s="4"/>
    </row>
    <row r="22" spans="1:11" ht="12.75" customHeight="1" x14ac:dyDescent="0.45">
      <c r="A22" s="302"/>
      <c r="B22" s="63" t="s">
        <v>49</v>
      </c>
      <c r="C22" s="63" t="s">
        <v>53</v>
      </c>
      <c r="D22" s="117" t="s">
        <v>154</v>
      </c>
      <c r="E22" s="63" t="s">
        <v>58</v>
      </c>
      <c r="F22" s="63" t="s">
        <v>60</v>
      </c>
      <c r="G22" s="63" t="s">
        <v>63</v>
      </c>
      <c r="H22" s="63" t="s">
        <v>66</v>
      </c>
      <c r="I22" s="63" t="s">
        <v>121</v>
      </c>
      <c r="J22" s="302"/>
      <c r="K22" s="4"/>
    </row>
    <row r="23" spans="1:11" ht="12.75" customHeight="1" x14ac:dyDescent="0.45">
      <c r="A23" s="303"/>
      <c r="B23" s="64" t="s">
        <v>51</v>
      </c>
      <c r="C23" s="64" t="s">
        <v>54</v>
      </c>
      <c r="D23" s="118" t="s">
        <v>155</v>
      </c>
      <c r="E23" s="64" t="s">
        <v>59</v>
      </c>
      <c r="F23" s="64" t="s">
        <v>61</v>
      </c>
      <c r="G23" s="64" t="s">
        <v>64</v>
      </c>
      <c r="H23" s="64" t="s">
        <v>67</v>
      </c>
      <c r="I23" s="64" t="s">
        <v>122</v>
      </c>
      <c r="J23" s="303"/>
      <c r="K23" s="4"/>
    </row>
    <row r="24" spans="1:11" ht="15.4" x14ac:dyDescent="0.45">
      <c r="A24" s="85" t="s">
        <v>7</v>
      </c>
      <c r="B24" s="85" t="str">
        <f>Teams!D29</f>
        <v>Dylan Parent</v>
      </c>
      <c r="C24" s="85">
        <f>Teams!E29</f>
        <v>40</v>
      </c>
      <c r="D24" s="85" t="str">
        <f>Teams!D16</f>
        <v>Bradley Roeten</v>
      </c>
      <c r="E24" s="85">
        <f>'1-2-3'!F14</f>
        <v>2</v>
      </c>
      <c r="F24" s="85">
        <f>'1-2-3'!G14</f>
        <v>40</v>
      </c>
      <c r="G24" s="85">
        <f>'1-2-3'!H14</f>
        <v>43</v>
      </c>
      <c r="H24" s="93">
        <f>F24/G24</f>
        <v>0.93023255813953487</v>
      </c>
      <c r="I24" s="85">
        <f>'1-2-3'!J14</f>
        <v>7</v>
      </c>
      <c r="J24" s="86">
        <f>F24/C24*100</f>
        <v>100</v>
      </c>
      <c r="K24" s="4"/>
    </row>
    <row r="25" spans="1:11" ht="15.4" x14ac:dyDescent="0.45">
      <c r="A25" s="87" t="s">
        <v>7</v>
      </c>
      <c r="B25" s="87" t="str">
        <f>Teams!D29</f>
        <v>Dylan Parent</v>
      </c>
      <c r="C25" s="87">
        <f>Teams!E29</f>
        <v>40</v>
      </c>
      <c r="D25" s="87" t="str">
        <f>Teams!D42</f>
        <v>Jan Gaspari</v>
      </c>
      <c r="E25" s="87">
        <f>'4-5-6'!F28</f>
        <v>0</v>
      </c>
      <c r="F25" s="87">
        <f>'4-5-6'!G28</f>
        <v>32</v>
      </c>
      <c r="G25" s="87">
        <f>'4-5-6'!H28</f>
        <v>33</v>
      </c>
      <c r="H25" s="94">
        <f>F25/G25</f>
        <v>0.96969696969696972</v>
      </c>
      <c r="I25" s="87">
        <f>'4-5-6'!J28</f>
        <v>7</v>
      </c>
      <c r="J25" s="88">
        <f>F25/C25*100</f>
        <v>80</v>
      </c>
      <c r="K25" s="4"/>
    </row>
    <row r="26" spans="1:11" ht="15.4" x14ac:dyDescent="0.45">
      <c r="A26" s="87" t="s">
        <v>7</v>
      </c>
      <c r="B26" s="87" t="str">
        <f>Teams!D29</f>
        <v>Dylan Parent</v>
      </c>
      <c r="C26" s="87">
        <f>Teams!E29</f>
        <v>40</v>
      </c>
      <c r="D26" s="87" t="str">
        <f>Teams!D16</f>
        <v>Bradley Roeten</v>
      </c>
      <c r="E26" s="87">
        <f>'7-8-9'!F16</f>
        <v>0</v>
      </c>
      <c r="F26" s="87">
        <f>'7-8-9'!G16</f>
        <v>35</v>
      </c>
      <c r="G26" s="87">
        <f>'7-8-9'!H16</f>
        <v>35</v>
      </c>
      <c r="H26" s="94">
        <f t="shared" ref="H26:H27" si="2">F26/G26</f>
        <v>1</v>
      </c>
      <c r="I26" s="87">
        <f>'7-8-9'!J16</f>
        <v>5</v>
      </c>
      <c r="J26" s="88">
        <f>F26/C26*100</f>
        <v>87.5</v>
      </c>
      <c r="K26" s="4"/>
    </row>
    <row r="27" spans="1:11" ht="15.4" x14ac:dyDescent="0.45">
      <c r="A27" s="89" t="s">
        <v>7</v>
      </c>
      <c r="B27" s="89" t="str">
        <f>Teams!D29</f>
        <v>Dylan Parent</v>
      </c>
      <c r="C27" s="89">
        <f>Teams!E29</f>
        <v>40</v>
      </c>
      <c r="D27" s="89" t="str">
        <f>Teams!D42</f>
        <v>Jan Gaspari</v>
      </c>
      <c r="E27" s="89">
        <f>'10-11-12'!F36</f>
        <v>2</v>
      </c>
      <c r="F27" s="89">
        <f>'10-11-12'!G36</f>
        <v>40</v>
      </c>
      <c r="G27" s="89">
        <f>'10-11-12'!H36</f>
        <v>40</v>
      </c>
      <c r="H27" s="95">
        <f t="shared" si="2"/>
        <v>1</v>
      </c>
      <c r="I27" s="89">
        <f>'10-11-12'!J36</f>
        <v>7</v>
      </c>
      <c r="J27" s="90">
        <f>F27/C27*100</f>
        <v>100</v>
      </c>
      <c r="K27" s="4"/>
    </row>
    <row r="28" spans="1:11" ht="15.4" x14ac:dyDescent="0.45">
      <c r="A28" s="304" t="s">
        <v>91</v>
      </c>
      <c r="B28" s="305"/>
      <c r="C28" s="305"/>
      <c r="D28" s="306"/>
      <c r="E28" s="91">
        <f>SUM(E24:E27)</f>
        <v>4</v>
      </c>
      <c r="F28" s="91">
        <f t="shared" ref="F28:G28" si="3">SUM(F24:F27)</f>
        <v>147</v>
      </c>
      <c r="G28" s="91">
        <f t="shared" si="3"/>
        <v>151</v>
      </c>
      <c r="H28" s="96">
        <f>F28/G28</f>
        <v>0.97350993377483441</v>
      </c>
      <c r="I28" s="91">
        <v>7</v>
      </c>
      <c r="J28" s="92">
        <f>F28/(4*Teams!E29)*100</f>
        <v>91.875</v>
      </c>
      <c r="K28" s="4"/>
    </row>
    <row r="29" spans="1:11" ht="3" customHeight="1" x14ac:dyDescent="0.4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4"/>
    </row>
    <row r="30" spans="1:11" ht="12.75" customHeight="1" x14ac:dyDescent="0.45">
      <c r="A30" s="301" t="s">
        <v>74</v>
      </c>
      <c r="B30" s="61" t="s">
        <v>50</v>
      </c>
      <c r="C30" s="61" t="s">
        <v>52</v>
      </c>
      <c r="D30" s="116" t="s">
        <v>153</v>
      </c>
      <c r="E30" s="61" t="s">
        <v>57</v>
      </c>
      <c r="F30" s="61" t="s">
        <v>60</v>
      </c>
      <c r="G30" s="61" t="s">
        <v>62</v>
      </c>
      <c r="H30" s="61" t="s">
        <v>65</v>
      </c>
      <c r="I30" s="61" t="s">
        <v>120</v>
      </c>
      <c r="J30" s="301" t="s">
        <v>75</v>
      </c>
      <c r="K30" s="4"/>
    </row>
    <row r="31" spans="1:11" ht="12.75" customHeight="1" x14ac:dyDescent="0.45">
      <c r="A31" s="302"/>
      <c r="B31" s="63" t="s">
        <v>49</v>
      </c>
      <c r="C31" s="63" t="s">
        <v>53</v>
      </c>
      <c r="D31" s="117" t="s">
        <v>154</v>
      </c>
      <c r="E31" s="63" t="s">
        <v>58</v>
      </c>
      <c r="F31" s="63" t="s">
        <v>60</v>
      </c>
      <c r="G31" s="63" t="s">
        <v>63</v>
      </c>
      <c r="H31" s="63" t="s">
        <v>66</v>
      </c>
      <c r="I31" s="63" t="s">
        <v>121</v>
      </c>
      <c r="J31" s="302"/>
      <c r="K31" s="4"/>
    </row>
    <row r="32" spans="1:11" ht="12.75" customHeight="1" x14ac:dyDescent="0.45">
      <c r="A32" s="303"/>
      <c r="B32" s="64" t="s">
        <v>51</v>
      </c>
      <c r="C32" s="64" t="s">
        <v>54</v>
      </c>
      <c r="D32" s="118" t="s">
        <v>155</v>
      </c>
      <c r="E32" s="64" t="s">
        <v>59</v>
      </c>
      <c r="F32" s="64" t="s">
        <v>61</v>
      </c>
      <c r="G32" s="64" t="s">
        <v>64</v>
      </c>
      <c r="H32" s="64" t="s">
        <v>67</v>
      </c>
      <c r="I32" s="64" t="s">
        <v>122</v>
      </c>
      <c r="J32" s="303"/>
      <c r="K32" s="4"/>
    </row>
    <row r="33" spans="1:11" ht="15.4" x14ac:dyDescent="0.45">
      <c r="A33" s="85" t="s">
        <v>8</v>
      </c>
      <c r="B33" s="85" t="str">
        <f>Teams!D30</f>
        <v>Kevin vande Moortele</v>
      </c>
      <c r="C33" s="85">
        <f>Teams!E30</f>
        <v>20</v>
      </c>
      <c r="D33" s="85" t="str">
        <f>Teams!D43</f>
        <v>Jan Sellhast</v>
      </c>
      <c r="E33" s="85">
        <f>'1-2-3'!F10</f>
        <v>2</v>
      </c>
      <c r="F33" s="85">
        <f>'1-2-3'!G10</f>
        <v>20</v>
      </c>
      <c r="G33" s="85">
        <f>'1-2-3'!H10</f>
        <v>26</v>
      </c>
      <c r="H33" s="93">
        <f>F33/G33</f>
        <v>0.76923076923076927</v>
      </c>
      <c r="I33" s="85">
        <f>'1-2-3'!J10</f>
        <v>3</v>
      </c>
      <c r="J33" s="86">
        <f>F33/C33*100</f>
        <v>100</v>
      </c>
      <c r="K33" s="4"/>
    </row>
    <row r="34" spans="1:11" ht="15.4" x14ac:dyDescent="0.45">
      <c r="A34" s="87" t="s">
        <v>8</v>
      </c>
      <c r="B34" s="87" t="str">
        <f>Teams!D30</f>
        <v>Kevin vande Moortele</v>
      </c>
      <c r="C34" s="87">
        <f>Teams!E30</f>
        <v>20</v>
      </c>
      <c r="D34" s="87" t="str">
        <f>Teams!D17</f>
        <v>Dennis Engelen</v>
      </c>
      <c r="E34" s="87">
        <f>'1-2-3'!F47</f>
        <v>2</v>
      </c>
      <c r="F34" s="87">
        <f>'1-2-3'!G47</f>
        <v>20</v>
      </c>
      <c r="G34" s="87">
        <f>'1-2-3'!H47</f>
        <v>28</v>
      </c>
      <c r="H34" s="94">
        <f>F34/G34</f>
        <v>0.7142857142857143</v>
      </c>
      <c r="I34" s="87">
        <f>'1-2-3'!J47</f>
        <v>4</v>
      </c>
      <c r="J34" s="88">
        <f>F34/C34*100</f>
        <v>100</v>
      </c>
      <c r="K34" s="4"/>
    </row>
    <row r="35" spans="1:11" ht="15.4" x14ac:dyDescent="0.45">
      <c r="A35" s="87" t="s">
        <v>8</v>
      </c>
      <c r="B35" s="87" t="str">
        <f>Teams!D30</f>
        <v>Kevin vande Moortele</v>
      </c>
      <c r="C35" s="87">
        <f>Teams!E30</f>
        <v>20</v>
      </c>
      <c r="D35" s="87" t="str">
        <f>Teams!D43</f>
        <v>Jan Sellhast</v>
      </c>
      <c r="E35" s="87">
        <f>'7-8-9'!F20</f>
        <v>2</v>
      </c>
      <c r="F35" s="87">
        <f>'7-8-9'!G20</f>
        <v>20</v>
      </c>
      <c r="G35" s="87">
        <f>'7-8-9'!H20</f>
        <v>37</v>
      </c>
      <c r="H35" s="94">
        <f t="shared" ref="H35:H36" si="4">F35/G35</f>
        <v>0.54054054054054057</v>
      </c>
      <c r="I35" s="87">
        <f>'7-8-9'!J20</f>
        <v>2</v>
      </c>
      <c r="J35" s="88">
        <f>F35/C35*100</f>
        <v>100</v>
      </c>
      <c r="K35" s="4"/>
    </row>
    <row r="36" spans="1:11" ht="15.4" x14ac:dyDescent="0.45">
      <c r="A36" s="89" t="s">
        <v>8</v>
      </c>
      <c r="B36" s="89" t="str">
        <f>Teams!D30</f>
        <v>Kevin vande Moortele</v>
      </c>
      <c r="C36" s="89">
        <f>Teams!E30</f>
        <v>20</v>
      </c>
      <c r="D36" s="89" t="str">
        <f>Teams!D17</f>
        <v>Dennis Engelen</v>
      </c>
      <c r="E36" s="89">
        <f>'7-8-9'!F56</f>
        <v>2</v>
      </c>
      <c r="F36" s="89">
        <f>'7-8-9'!G56</f>
        <v>20</v>
      </c>
      <c r="G36" s="89">
        <f>'7-8-9'!H56</f>
        <v>51</v>
      </c>
      <c r="H36" s="95">
        <f t="shared" si="4"/>
        <v>0.39215686274509803</v>
      </c>
      <c r="I36" s="89">
        <f>'7-8-9'!J56</f>
        <v>2</v>
      </c>
      <c r="J36" s="90">
        <f>F36/C36*100</f>
        <v>100</v>
      </c>
      <c r="K36" s="4"/>
    </row>
    <row r="37" spans="1:11" x14ac:dyDescent="0.45">
      <c r="A37" s="304" t="s">
        <v>91</v>
      </c>
      <c r="B37" s="305"/>
      <c r="C37" s="305"/>
      <c r="D37" s="306"/>
      <c r="E37" s="91">
        <f>SUM(E33:E36)</f>
        <v>8</v>
      </c>
      <c r="F37" s="91">
        <f t="shared" ref="F37:G37" si="5">SUM(F33:F36)</f>
        <v>80</v>
      </c>
      <c r="G37" s="91">
        <f t="shared" si="5"/>
        <v>142</v>
      </c>
      <c r="H37" s="96">
        <f>F37/G37</f>
        <v>0.56338028169014087</v>
      </c>
      <c r="I37" s="91">
        <v>4</v>
      </c>
      <c r="J37" s="92">
        <f>F37/(4*Teams!E30)*100</f>
        <v>100</v>
      </c>
    </row>
    <row r="38" spans="1:11" ht="3" customHeight="1" x14ac:dyDescent="0.45">
      <c r="A38" s="323"/>
      <c r="B38" s="323"/>
      <c r="C38" s="323"/>
      <c r="D38" s="323"/>
      <c r="E38" s="323"/>
      <c r="F38" s="323"/>
      <c r="G38" s="323"/>
      <c r="H38" s="323"/>
      <c r="I38" s="323"/>
      <c r="J38" s="323"/>
    </row>
    <row r="39" spans="1:11" x14ac:dyDescent="0.45">
      <c r="A39" s="322" t="s">
        <v>98</v>
      </c>
      <c r="B39" s="322"/>
      <c r="C39" s="322"/>
      <c r="D39" s="322"/>
      <c r="E39" s="322"/>
      <c r="F39" s="322"/>
      <c r="G39" s="322"/>
      <c r="H39" s="322"/>
      <c r="I39" s="322"/>
      <c r="J39" s="322"/>
    </row>
    <row r="40" spans="1:11" ht="12.75" customHeight="1" x14ac:dyDescent="0.45">
      <c r="A40" s="301" t="s">
        <v>74</v>
      </c>
      <c r="B40" s="97" t="s">
        <v>50</v>
      </c>
      <c r="C40" s="98"/>
      <c r="D40" s="61" t="s">
        <v>60</v>
      </c>
      <c r="E40" s="61" t="s">
        <v>57</v>
      </c>
      <c r="F40" s="61" t="s">
        <v>60</v>
      </c>
      <c r="G40" s="61" t="s">
        <v>62</v>
      </c>
      <c r="H40" s="61" t="s">
        <v>65</v>
      </c>
      <c r="I40" s="61" t="s">
        <v>120</v>
      </c>
      <c r="J40" s="301" t="s">
        <v>75</v>
      </c>
      <c r="K40" s="4"/>
    </row>
    <row r="41" spans="1:11" ht="12.75" customHeight="1" x14ac:dyDescent="0.45">
      <c r="A41" s="302"/>
      <c r="B41" s="99" t="s">
        <v>49</v>
      </c>
      <c r="C41" s="100"/>
      <c r="D41" s="63" t="s">
        <v>99</v>
      </c>
      <c r="E41" s="63" t="s">
        <v>58</v>
      </c>
      <c r="F41" s="63" t="s">
        <v>60</v>
      </c>
      <c r="G41" s="63" t="s">
        <v>63</v>
      </c>
      <c r="H41" s="63" t="s">
        <v>66</v>
      </c>
      <c r="I41" s="63" t="s">
        <v>121</v>
      </c>
      <c r="J41" s="302"/>
      <c r="K41" s="4"/>
    </row>
    <row r="42" spans="1:11" ht="12.75" customHeight="1" x14ac:dyDescent="0.45">
      <c r="A42" s="303"/>
      <c r="B42" s="101" t="s">
        <v>51</v>
      </c>
      <c r="C42" s="102"/>
      <c r="D42" s="64" t="s">
        <v>100</v>
      </c>
      <c r="E42" s="64" t="s">
        <v>59</v>
      </c>
      <c r="F42" s="64" t="s">
        <v>61</v>
      </c>
      <c r="G42" s="64" t="s">
        <v>64</v>
      </c>
      <c r="H42" s="64" t="s">
        <v>67</v>
      </c>
      <c r="I42" s="64" t="s">
        <v>122</v>
      </c>
      <c r="J42" s="303"/>
      <c r="K42" s="4"/>
    </row>
    <row r="43" spans="1:11" ht="15.4" x14ac:dyDescent="0.45">
      <c r="A43" s="85" t="s">
        <v>1</v>
      </c>
      <c r="B43" s="79" t="str">
        <f>Teams!D23</f>
        <v>Kevin van Hees</v>
      </c>
      <c r="C43" s="103"/>
      <c r="D43" s="85">
        <f>Teams!E23</f>
        <v>200</v>
      </c>
      <c r="E43" s="85">
        <f>'Sp B1'!E19</f>
        <v>6</v>
      </c>
      <c r="F43" s="85">
        <f>'Sp B1'!F19</f>
        <v>715</v>
      </c>
      <c r="G43" s="85">
        <f>'Sp B1'!G19</f>
        <v>50</v>
      </c>
      <c r="H43" s="86">
        <f>F43/G43</f>
        <v>14.3</v>
      </c>
      <c r="I43" s="85">
        <f>'Sp B1'!I19</f>
        <v>86</v>
      </c>
      <c r="J43" s="86">
        <f>F43/(4*D43)*100</f>
        <v>89.375</v>
      </c>
      <c r="K43" s="4"/>
    </row>
    <row r="44" spans="1:11" ht="15.4" x14ac:dyDescent="0.45">
      <c r="A44" s="87" t="s">
        <v>2</v>
      </c>
      <c r="B44" s="80" t="str">
        <f>Teams!D24</f>
        <v>Nino Coeckelbergs</v>
      </c>
      <c r="C44" s="104"/>
      <c r="D44" s="87">
        <f>Teams!E24</f>
        <v>140</v>
      </c>
      <c r="E44" s="87">
        <f>'Sp B1'!E28</f>
        <v>6</v>
      </c>
      <c r="F44" s="87">
        <f>'Sp B1'!F28</f>
        <v>528</v>
      </c>
      <c r="G44" s="87">
        <f>'Sp B1'!G28</f>
        <v>79</v>
      </c>
      <c r="H44" s="88">
        <f>F44/G44</f>
        <v>6.6835443037974684</v>
      </c>
      <c r="I44" s="87">
        <f>'Sp B1'!I28</f>
        <v>51</v>
      </c>
      <c r="J44" s="88">
        <f>F44/(4*D44)*100</f>
        <v>94.285714285714278</v>
      </c>
      <c r="K44" s="4"/>
    </row>
    <row r="45" spans="1:11" ht="15.4" x14ac:dyDescent="0.45">
      <c r="A45" s="87" t="s">
        <v>3</v>
      </c>
      <c r="B45" s="80" t="str">
        <f>Teams!D25</f>
        <v>Tim van Hoek</v>
      </c>
      <c r="C45" s="104"/>
      <c r="D45" s="87">
        <f>Teams!E25</f>
        <v>140</v>
      </c>
      <c r="E45" s="87">
        <f>'Sp B1'!E37</f>
        <v>0</v>
      </c>
      <c r="F45" s="87">
        <f>'Sp B1'!G37</f>
        <v>87</v>
      </c>
      <c r="G45" s="87">
        <f>'Sp B1'!G37</f>
        <v>87</v>
      </c>
      <c r="H45" s="88">
        <f t="shared" ref="H45:H46" si="6">F45/G45</f>
        <v>1</v>
      </c>
      <c r="I45" s="87">
        <f>'Sp B1'!I37</f>
        <v>30</v>
      </c>
      <c r="J45" s="88">
        <f t="shared" ref="J45:J49" si="7">F45/(4*D45)*100</f>
        <v>15.535714285714286</v>
      </c>
      <c r="K45" s="4"/>
    </row>
    <row r="46" spans="1:11" ht="15.4" x14ac:dyDescent="0.45">
      <c r="A46" s="87" t="s">
        <v>4</v>
      </c>
      <c r="B46" s="80" t="str">
        <f>Teams!D26</f>
        <v>Rémy Dhayer</v>
      </c>
      <c r="C46" s="104"/>
      <c r="D46" s="87">
        <f>Teams!E26</f>
        <v>110</v>
      </c>
      <c r="E46" s="87">
        <f>'Sp B1'!E46</f>
        <v>5</v>
      </c>
      <c r="F46" s="87">
        <f>'Sp B1'!F46</f>
        <v>386</v>
      </c>
      <c r="G46" s="87">
        <f>'Sp B1'!G46</f>
        <v>85</v>
      </c>
      <c r="H46" s="88">
        <f t="shared" si="6"/>
        <v>4.5411764705882351</v>
      </c>
      <c r="I46" s="87">
        <f>'Sp B1'!I46</f>
        <v>28</v>
      </c>
      <c r="J46" s="88">
        <f t="shared" si="7"/>
        <v>87.727272727272734</v>
      </c>
      <c r="K46" s="4"/>
    </row>
    <row r="47" spans="1:11" ht="15.4" x14ac:dyDescent="0.45">
      <c r="A47" s="87" t="s">
        <v>5</v>
      </c>
      <c r="B47" s="80" t="str">
        <f>Teams!D27</f>
        <v>Clovis Boulanger</v>
      </c>
      <c r="C47" s="104"/>
      <c r="D47" s="87">
        <f>Teams!E27</f>
        <v>50</v>
      </c>
      <c r="E47" s="87">
        <f>'Sp B1'!E55</f>
        <v>6</v>
      </c>
      <c r="F47" s="87">
        <f>'Sp B1'!F55</f>
        <v>191</v>
      </c>
      <c r="G47" s="87">
        <f>'Sp B1'!G55</f>
        <v>124</v>
      </c>
      <c r="H47" s="88">
        <f>F47/G47</f>
        <v>1.5403225806451613</v>
      </c>
      <c r="I47" s="87">
        <f>'Sp B1'!I55</f>
        <v>7</v>
      </c>
      <c r="J47" s="88">
        <f t="shared" si="7"/>
        <v>95.5</v>
      </c>
      <c r="K47" s="4"/>
    </row>
    <row r="48" spans="1:11" ht="15.4" x14ac:dyDescent="0.45">
      <c r="A48" s="87" t="s">
        <v>6</v>
      </c>
      <c r="B48" s="80" t="str">
        <f>Teams!D28</f>
        <v>Matteo Vanroose</v>
      </c>
      <c r="C48" s="104"/>
      <c r="D48" s="87">
        <f>Teams!E28</f>
        <v>41</v>
      </c>
      <c r="E48" s="87">
        <f>E19</f>
        <v>6</v>
      </c>
      <c r="F48" s="87">
        <f>F19</f>
        <v>151</v>
      </c>
      <c r="G48" s="87">
        <f>G19</f>
        <v>88</v>
      </c>
      <c r="H48" s="88">
        <f>F48/G48</f>
        <v>1.7159090909090908</v>
      </c>
      <c r="I48" s="87">
        <f>I19</f>
        <v>13</v>
      </c>
      <c r="J48" s="88">
        <f t="shared" si="7"/>
        <v>92.073170731707322</v>
      </c>
      <c r="K48" s="4"/>
    </row>
    <row r="49" spans="1:12" ht="15.4" x14ac:dyDescent="0.45">
      <c r="A49" s="87" t="s">
        <v>6</v>
      </c>
      <c r="B49" s="80" t="str">
        <f>Teams!D29</f>
        <v>Dylan Parent</v>
      </c>
      <c r="C49" s="104"/>
      <c r="D49" s="87">
        <f>Teams!E29</f>
        <v>40</v>
      </c>
      <c r="E49" s="87">
        <f>E28</f>
        <v>4</v>
      </c>
      <c r="F49" s="87">
        <f>F28</f>
        <v>147</v>
      </c>
      <c r="G49" s="87">
        <f>G28</f>
        <v>151</v>
      </c>
      <c r="H49" s="94">
        <f t="shared" ref="H49:H50" si="8">F49/G49</f>
        <v>0.97350993377483441</v>
      </c>
      <c r="I49" s="87">
        <f>I28</f>
        <v>7</v>
      </c>
      <c r="J49" s="88">
        <f t="shared" si="7"/>
        <v>91.875</v>
      </c>
      <c r="K49" s="4"/>
    </row>
    <row r="50" spans="1:12" ht="15.4" x14ac:dyDescent="0.45">
      <c r="A50" s="89" t="s">
        <v>8</v>
      </c>
      <c r="B50" s="81" t="str">
        <f>Teams!D30</f>
        <v>Kevin vande Moortele</v>
      </c>
      <c r="C50" s="105"/>
      <c r="D50" s="89">
        <f>Teams!E30</f>
        <v>20</v>
      </c>
      <c r="E50" s="89">
        <f>E37</f>
        <v>8</v>
      </c>
      <c r="F50" s="89">
        <f>F37</f>
        <v>80</v>
      </c>
      <c r="G50" s="89">
        <f>G37</f>
        <v>142</v>
      </c>
      <c r="H50" s="95">
        <f t="shared" si="8"/>
        <v>0.56338028169014087</v>
      </c>
      <c r="I50" s="89">
        <f>I37</f>
        <v>4</v>
      </c>
      <c r="J50" s="90">
        <f>F50/(4*D50)*100</f>
        <v>100</v>
      </c>
      <c r="K50" s="4"/>
    </row>
    <row r="51" spans="1:12" ht="15.4" x14ac:dyDescent="0.45">
      <c r="A51" s="304" t="s">
        <v>91</v>
      </c>
      <c r="B51" s="305"/>
      <c r="C51" s="305"/>
      <c r="D51" s="306"/>
      <c r="E51" s="91">
        <f>SUM(E43:E50)</f>
        <v>41</v>
      </c>
      <c r="F51" s="91">
        <f t="shared" ref="F51:G51" si="9">SUM(F43:F50)</f>
        <v>2285</v>
      </c>
      <c r="G51" s="91">
        <f t="shared" si="9"/>
        <v>806</v>
      </c>
      <c r="H51" s="92"/>
      <c r="I51" s="91"/>
      <c r="J51" s="92">
        <f>F51/(4*Teams!I30)*100</f>
        <v>77.091767881241566</v>
      </c>
      <c r="K51" s="4"/>
    </row>
    <row r="55" spans="1:12" x14ac:dyDescent="0.4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</sheetData>
  <sheetProtection password="DFE2" sheet="1" objects="1" scenarios="1" selectLockedCells="1" selectUnlockedCells="1"/>
  <mergeCells count="24">
    <mergeCell ref="A51:D51"/>
    <mergeCell ref="A30:A32"/>
    <mergeCell ref="J30:J32"/>
    <mergeCell ref="A37:D37"/>
    <mergeCell ref="A39:J39"/>
    <mergeCell ref="A40:A42"/>
    <mergeCell ref="J40:J42"/>
    <mergeCell ref="A38:J38"/>
    <mergeCell ref="A1:J1"/>
    <mergeCell ref="A2:J2"/>
    <mergeCell ref="A3:J3"/>
    <mergeCell ref="A4:J4"/>
    <mergeCell ref="A29:J29"/>
    <mergeCell ref="A7:C7"/>
    <mergeCell ref="D7:J9"/>
    <mergeCell ref="A8:C8"/>
    <mergeCell ref="A9:C9"/>
    <mergeCell ref="A12:A14"/>
    <mergeCell ref="J12:J14"/>
    <mergeCell ref="A19:D19"/>
    <mergeCell ref="A20:J20"/>
    <mergeCell ref="A21:A23"/>
    <mergeCell ref="J21:J23"/>
    <mergeCell ref="A28:D28"/>
  </mergeCells>
  <pageMargins left="0.31496062992125984" right="0.11811023622047245" top="0.35433070866141736" bottom="0.35433070866141736" header="0.11811023622047245" footer="0.11811023622047245"/>
  <pageSetup paperSize="9" scale="93" orientation="portrait" r:id="rId1"/>
  <headerFooter>
    <oddFooter>&amp;CWalter van Dongen (wedstrijdleider JBV Amorti Zevenbergen)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zoomScale="65" zoomScaleNormal="65" workbookViewId="0">
      <selection activeCell="Q16" sqref="Q16"/>
    </sheetView>
  </sheetViews>
  <sheetFormatPr defaultRowHeight="14.25" x14ac:dyDescent="0.45"/>
  <cols>
    <col min="1" max="1" width="3.86328125" customWidth="1"/>
    <col min="2" max="2" width="24.73046875" customWidth="1"/>
    <col min="3" max="3" width="3.73046875" customWidth="1"/>
    <col min="4" max="4" width="24.73046875" customWidth="1"/>
    <col min="5" max="5" width="6.86328125" customWidth="1"/>
    <col min="6" max="6" width="10.1328125" customWidth="1"/>
    <col min="7" max="7" width="8.86328125" customWidth="1"/>
    <col min="8" max="8" width="10.86328125" customWidth="1"/>
    <col min="9" max="9" width="5.59765625" customWidth="1"/>
    <col min="10" max="10" width="8.3984375" customWidth="1"/>
  </cols>
  <sheetData>
    <row r="1" spans="1:12" ht="106.5" customHeight="1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4"/>
    </row>
    <row r="2" spans="1:12" ht="21" thickBot="1" x14ac:dyDescent="0.5">
      <c r="A2" s="286" t="s">
        <v>129</v>
      </c>
      <c r="B2" s="286"/>
      <c r="C2" s="286"/>
      <c r="D2" s="286"/>
      <c r="E2" s="286"/>
      <c r="F2" s="286"/>
      <c r="G2" s="286"/>
      <c r="H2" s="286"/>
      <c r="I2" s="286"/>
      <c r="J2" s="286"/>
      <c r="K2" s="4"/>
    </row>
    <row r="3" spans="1:12" ht="30.75" thickTop="1" thickBot="1" x14ac:dyDescent="0.5">
      <c r="A3" s="287" t="s">
        <v>37</v>
      </c>
      <c r="B3" s="288"/>
      <c r="C3" s="288"/>
      <c r="D3" s="288"/>
      <c r="E3" s="288"/>
      <c r="F3" s="288"/>
      <c r="G3" s="288"/>
      <c r="H3" s="288"/>
      <c r="I3" s="288"/>
      <c r="J3" s="289"/>
      <c r="K3" s="4"/>
    </row>
    <row r="4" spans="1:12" ht="21" customHeight="1" thickTop="1" x14ac:dyDescent="0.45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4"/>
    </row>
    <row r="5" spans="1:12" ht="20.25" customHeight="1" x14ac:dyDescent="0.45">
      <c r="A5" s="6"/>
      <c r="B5" s="6"/>
      <c r="C5" s="6"/>
      <c r="D5" s="6"/>
      <c r="E5" s="6"/>
      <c r="F5" s="6"/>
      <c r="G5" s="6" t="s">
        <v>141</v>
      </c>
      <c r="I5" s="6"/>
      <c r="J5" s="6"/>
      <c r="K5" s="4"/>
    </row>
    <row r="7" spans="1:12" ht="15.75" customHeight="1" x14ac:dyDescent="0.45">
      <c r="A7" s="310" t="s">
        <v>95</v>
      </c>
      <c r="B7" s="311"/>
      <c r="C7" s="311"/>
      <c r="D7" s="316" t="s">
        <v>93</v>
      </c>
      <c r="E7" s="316"/>
      <c r="F7" s="316"/>
      <c r="G7" s="316"/>
      <c r="H7" s="316"/>
      <c r="I7" s="316"/>
      <c r="J7" s="317"/>
      <c r="K7" s="22"/>
      <c r="L7" s="21"/>
    </row>
    <row r="8" spans="1:12" ht="15.75" customHeight="1" x14ac:dyDescent="0.45">
      <c r="A8" s="312" t="s">
        <v>97</v>
      </c>
      <c r="B8" s="313"/>
      <c r="C8" s="313"/>
      <c r="D8" s="318"/>
      <c r="E8" s="318"/>
      <c r="F8" s="318"/>
      <c r="G8" s="318"/>
      <c r="H8" s="318"/>
      <c r="I8" s="318"/>
      <c r="J8" s="319"/>
      <c r="K8" s="23"/>
      <c r="L8" s="24"/>
    </row>
    <row r="9" spans="1:12" ht="15.75" customHeight="1" x14ac:dyDescent="0.45">
      <c r="A9" s="314" t="s">
        <v>96</v>
      </c>
      <c r="B9" s="315"/>
      <c r="C9" s="315"/>
      <c r="D9" s="320"/>
      <c r="E9" s="320"/>
      <c r="F9" s="320"/>
      <c r="G9" s="320"/>
      <c r="H9" s="320"/>
      <c r="I9" s="320"/>
      <c r="J9" s="321"/>
      <c r="K9" s="23"/>
      <c r="L9" s="24"/>
    </row>
    <row r="10" spans="1:12" ht="15.4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</row>
    <row r="11" spans="1:12" ht="15.4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spans="1:12" ht="12.75" customHeight="1" x14ac:dyDescent="0.45">
      <c r="A12" s="301" t="s">
        <v>74</v>
      </c>
      <c r="B12" s="61" t="s">
        <v>50</v>
      </c>
      <c r="C12" s="61" t="s">
        <v>52</v>
      </c>
      <c r="D12" s="116" t="s">
        <v>153</v>
      </c>
      <c r="E12" s="61" t="s">
        <v>57</v>
      </c>
      <c r="F12" s="61" t="s">
        <v>60</v>
      </c>
      <c r="G12" s="61" t="s">
        <v>62</v>
      </c>
      <c r="H12" s="61" t="s">
        <v>65</v>
      </c>
      <c r="I12" s="61" t="s">
        <v>120</v>
      </c>
      <c r="J12" s="301" t="s">
        <v>75</v>
      </c>
      <c r="K12" s="4"/>
    </row>
    <row r="13" spans="1:12" ht="12.75" customHeight="1" x14ac:dyDescent="0.45">
      <c r="A13" s="302"/>
      <c r="B13" s="63" t="s">
        <v>49</v>
      </c>
      <c r="C13" s="63" t="s">
        <v>53</v>
      </c>
      <c r="D13" s="117" t="s">
        <v>154</v>
      </c>
      <c r="E13" s="63" t="s">
        <v>58</v>
      </c>
      <c r="F13" s="63" t="s">
        <v>60</v>
      </c>
      <c r="G13" s="63" t="s">
        <v>63</v>
      </c>
      <c r="H13" s="63" t="s">
        <v>66</v>
      </c>
      <c r="I13" s="63" t="s">
        <v>121</v>
      </c>
      <c r="J13" s="302"/>
      <c r="K13" s="4"/>
    </row>
    <row r="14" spans="1:12" ht="12.75" customHeight="1" x14ac:dyDescent="0.45">
      <c r="A14" s="303"/>
      <c r="B14" s="64" t="s">
        <v>51</v>
      </c>
      <c r="C14" s="64" t="s">
        <v>54</v>
      </c>
      <c r="D14" s="118" t="s">
        <v>155</v>
      </c>
      <c r="E14" s="64" t="s">
        <v>59</v>
      </c>
      <c r="F14" s="64" t="s">
        <v>61</v>
      </c>
      <c r="G14" s="64" t="s">
        <v>64</v>
      </c>
      <c r="H14" s="64" t="s">
        <v>67</v>
      </c>
      <c r="I14" s="64" t="s">
        <v>122</v>
      </c>
      <c r="J14" s="303"/>
      <c r="K14" s="4"/>
    </row>
    <row r="15" spans="1:12" ht="15.4" x14ac:dyDescent="0.45">
      <c r="A15" s="85" t="s">
        <v>19</v>
      </c>
      <c r="B15" s="85" t="str">
        <f>Teams!D36</f>
        <v>Enrico Ercolin</v>
      </c>
      <c r="C15" s="85">
        <f>Teams!E36</f>
        <v>325</v>
      </c>
      <c r="D15" s="85" t="str">
        <f>Teams!D10</f>
        <v>Jeffrey van Heesch</v>
      </c>
      <c r="E15" s="85">
        <f>'4-5-6'!F17</f>
        <v>0</v>
      </c>
      <c r="F15" s="85">
        <f>'4-5-6'!G17</f>
        <v>72</v>
      </c>
      <c r="G15" s="85">
        <f>'4-5-6'!H17</f>
        <v>11</v>
      </c>
      <c r="H15" s="86">
        <f>F15/G15</f>
        <v>6.5454545454545459</v>
      </c>
      <c r="I15" s="85">
        <f>'4-5-6'!J17</f>
        <v>42</v>
      </c>
      <c r="J15" s="86">
        <f>F15/C15*100</f>
        <v>22.153846153846153</v>
      </c>
      <c r="K15" s="4"/>
    </row>
    <row r="16" spans="1:12" ht="15.4" x14ac:dyDescent="0.45">
      <c r="A16" s="87" t="s">
        <v>19</v>
      </c>
      <c r="B16" s="87" t="str">
        <f>Teams!D36</f>
        <v>Enrico Ercolin</v>
      </c>
      <c r="C16" s="87">
        <f>Teams!E36</f>
        <v>325</v>
      </c>
      <c r="D16" s="87" t="str">
        <f>Teams!D23</f>
        <v>Kevin van Hees</v>
      </c>
      <c r="E16" s="87">
        <f>'4-5-6'!F45</f>
        <v>2</v>
      </c>
      <c r="F16" s="87">
        <f>'4-5-6'!G45</f>
        <v>325</v>
      </c>
      <c r="G16" s="87">
        <f>'4-5-6'!H45</f>
        <v>12</v>
      </c>
      <c r="H16" s="88">
        <f>F16/G16</f>
        <v>27.083333333333332</v>
      </c>
      <c r="I16" s="87">
        <f>'4-5-6'!J45</f>
        <v>137</v>
      </c>
      <c r="J16" s="88">
        <f>F16/C16*100</f>
        <v>100</v>
      </c>
      <c r="K16" s="4"/>
    </row>
    <row r="17" spans="1:11" ht="15.4" x14ac:dyDescent="0.45">
      <c r="A17" s="87" t="s">
        <v>19</v>
      </c>
      <c r="B17" s="87" t="str">
        <f>Teams!D36</f>
        <v>Enrico Ercolin</v>
      </c>
      <c r="C17" s="87">
        <f>Teams!E36</f>
        <v>325</v>
      </c>
      <c r="D17" s="87" t="str">
        <f>Teams!D10</f>
        <v>Jeffrey van Heesch</v>
      </c>
      <c r="E17" s="87">
        <f>'10-11-12'!F13</f>
        <v>0</v>
      </c>
      <c r="F17" s="87">
        <f>'10-11-12'!G13</f>
        <v>260</v>
      </c>
      <c r="G17" s="87">
        <f>'10-11-12'!H13</f>
        <v>18</v>
      </c>
      <c r="H17" s="88">
        <f t="shared" ref="H17:H18" si="0">F17/G17</f>
        <v>14.444444444444445</v>
      </c>
      <c r="I17" s="87">
        <f>'10-11-12'!J13</f>
        <v>139</v>
      </c>
      <c r="J17" s="88">
        <f>F17/C17*100</f>
        <v>80</v>
      </c>
      <c r="K17" s="4"/>
    </row>
    <row r="18" spans="1:11" ht="15.4" x14ac:dyDescent="0.45">
      <c r="A18" s="89" t="s">
        <v>19</v>
      </c>
      <c r="B18" s="89" t="str">
        <f>Teams!D36</f>
        <v>Enrico Ercolin</v>
      </c>
      <c r="C18" s="89">
        <f>Teams!E36</f>
        <v>325</v>
      </c>
      <c r="D18" s="89" t="str">
        <f>Teams!D23</f>
        <v>Kevin van Hees</v>
      </c>
      <c r="E18" s="89">
        <f>'10-11-12'!F53</f>
        <v>0</v>
      </c>
      <c r="F18" s="89">
        <f>'10-11-12'!G53</f>
        <v>188</v>
      </c>
      <c r="G18" s="89">
        <f>'10-11-12'!H53</f>
        <v>11</v>
      </c>
      <c r="H18" s="90">
        <f t="shared" si="0"/>
        <v>17.09090909090909</v>
      </c>
      <c r="I18" s="89">
        <f>'10-11-12'!J53</f>
        <v>86</v>
      </c>
      <c r="J18" s="90">
        <f>F18/C18*100</f>
        <v>57.846153846153847</v>
      </c>
      <c r="K18" s="4"/>
    </row>
    <row r="19" spans="1:11" ht="15.4" x14ac:dyDescent="0.45">
      <c r="A19" s="304" t="s">
        <v>91</v>
      </c>
      <c r="B19" s="305"/>
      <c r="C19" s="305"/>
      <c r="D19" s="306"/>
      <c r="E19" s="91">
        <f>SUM(E15:E18)</f>
        <v>2</v>
      </c>
      <c r="F19" s="91">
        <f t="shared" ref="F19:G19" si="1">SUM(F15:F18)</f>
        <v>845</v>
      </c>
      <c r="G19" s="91">
        <f t="shared" si="1"/>
        <v>52</v>
      </c>
      <c r="H19" s="92">
        <f>F19/G19</f>
        <v>16.25</v>
      </c>
      <c r="I19" s="91">
        <v>139</v>
      </c>
      <c r="J19" s="92">
        <f>F19/(4*Teams!E36)*100</f>
        <v>65</v>
      </c>
      <c r="K19" s="4"/>
    </row>
    <row r="20" spans="1:11" ht="3" customHeight="1" x14ac:dyDescent="0.45">
      <c r="A20" s="309"/>
      <c r="B20" s="309"/>
      <c r="C20" s="309"/>
      <c r="D20" s="309"/>
      <c r="E20" s="309"/>
      <c r="F20" s="309"/>
      <c r="G20" s="309"/>
      <c r="H20" s="309"/>
      <c r="I20" s="309"/>
      <c r="J20" s="309"/>
      <c r="K20" s="4"/>
    </row>
    <row r="21" spans="1:11" ht="12.75" customHeight="1" x14ac:dyDescent="0.45">
      <c r="A21" s="301" t="s">
        <v>74</v>
      </c>
      <c r="B21" s="61" t="s">
        <v>50</v>
      </c>
      <c r="C21" s="61" t="s">
        <v>52</v>
      </c>
      <c r="D21" s="116" t="s">
        <v>153</v>
      </c>
      <c r="E21" s="61" t="s">
        <v>57</v>
      </c>
      <c r="F21" s="61" t="s">
        <v>60</v>
      </c>
      <c r="G21" s="61" t="s">
        <v>62</v>
      </c>
      <c r="H21" s="61" t="s">
        <v>65</v>
      </c>
      <c r="I21" s="61" t="s">
        <v>120</v>
      </c>
      <c r="J21" s="301" t="s">
        <v>75</v>
      </c>
      <c r="K21" s="4"/>
    </row>
    <row r="22" spans="1:11" ht="12.75" customHeight="1" x14ac:dyDescent="0.45">
      <c r="A22" s="302"/>
      <c r="B22" s="63" t="s">
        <v>49</v>
      </c>
      <c r="C22" s="63" t="s">
        <v>53</v>
      </c>
      <c r="D22" s="117" t="s">
        <v>154</v>
      </c>
      <c r="E22" s="63" t="s">
        <v>58</v>
      </c>
      <c r="F22" s="63" t="s">
        <v>60</v>
      </c>
      <c r="G22" s="63" t="s">
        <v>63</v>
      </c>
      <c r="H22" s="63" t="s">
        <v>66</v>
      </c>
      <c r="I22" s="63" t="s">
        <v>121</v>
      </c>
      <c r="J22" s="302"/>
      <c r="K22" s="4"/>
    </row>
    <row r="23" spans="1:11" ht="12.75" customHeight="1" x14ac:dyDescent="0.45">
      <c r="A23" s="303"/>
      <c r="B23" s="64" t="s">
        <v>51</v>
      </c>
      <c r="C23" s="64" t="s">
        <v>54</v>
      </c>
      <c r="D23" s="118" t="s">
        <v>155</v>
      </c>
      <c r="E23" s="64" t="s">
        <v>59</v>
      </c>
      <c r="F23" s="64" t="s">
        <v>61</v>
      </c>
      <c r="G23" s="64" t="s">
        <v>64</v>
      </c>
      <c r="H23" s="64" t="s">
        <v>67</v>
      </c>
      <c r="I23" s="64" t="s">
        <v>122</v>
      </c>
      <c r="J23" s="303"/>
      <c r="K23" s="4"/>
    </row>
    <row r="24" spans="1:11" ht="15.4" x14ac:dyDescent="0.45">
      <c r="A24" s="85" t="s">
        <v>20</v>
      </c>
      <c r="B24" s="85" t="str">
        <f>Teams!D37</f>
        <v>Leonie Zillmann</v>
      </c>
      <c r="C24" s="85">
        <f>Teams!E37</f>
        <v>65</v>
      </c>
      <c r="D24" s="85" t="str">
        <f>Teams!D24</f>
        <v>Nino Coeckelbergs</v>
      </c>
      <c r="E24" s="85">
        <f>'1-2-3'!F34</f>
        <v>0</v>
      </c>
      <c r="F24" s="85">
        <f>'1-2-3'!G34</f>
        <v>53</v>
      </c>
      <c r="G24" s="85">
        <f>'1-2-3'!H34</f>
        <v>26</v>
      </c>
      <c r="H24" s="86">
        <f>F24/G24</f>
        <v>2.0384615384615383</v>
      </c>
      <c r="I24" s="85">
        <f>'1-2-3'!J34</f>
        <v>10</v>
      </c>
      <c r="J24" s="86">
        <f>F24/C24*100</f>
        <v>81.538461538461533</v>
      </c>
      <c r="K24" s="4"/>
    </row>
    <row r="25" spans="1:11" ht="15.4" x14ac:dyDescent="0.45">
      <c r="A25" s="87" t="s">
        <v>20</v>
      </c>
      <c r="B25" s="87" t="str">
        <f>Teams!D37</f>
        <v>Leonie Zillmann</v>
      </c>
      <c r="C25" s="87">
        <f>Teams!E37</f>
        <v>65</v>
      </c>
      <c r="D25" s="87" t="str">
        <f>Teams!D11</f>
        <v>Leon Dudink</v>
      </c>
      <c r="E25" s="87">
        <f>'4-5-6'!F51</f>
        <v>0</v>
      </c>
      <c r="F25" s="87">
        <f>'4-5-6'!G51</f>
        <v>42</v>
      </c>
      <c r="G25" s="87">
        <f>'4-5-6'!H51</f>
        <v>22</v>
      </c>
      <c r="H25" s="88">
        <f>F25/G25</f>
        <v>1.9090909090909092</v>
      </c>
      <c r="I25" s="87">
        <f>'4-5-6'!J51</f>
        <v>5</v>
      </c>
      <c r="J25" s="88">
        <f>F25/C25*100</f>
        <v>64.615384615384613</v>
      </c>
      <c r="K25" s="4"/>
    </row>
    <row r="26" spans="1:11" ht="15.4" x14ac:dyDescent="0.45">
      <c r="A26" s="87" t="s">
        <v>20</v>
      </c>
      <c r="B26" s="87" t="str">
        <f>Teams!D37</f>
        <v>Leonie Zillmann</v>
      </c>
      <c r="C26" s="87">
        <f>Teams!E37</f>
        <v>65</v>
      </c>
      <c r="D26" s="87" t="str">
        <f>Teams!D24</f>
        <v>Nino Coeckelbergs</v>
      </c>
      <c r="E26" s="87">
        <f>'7-8-9'!F38</f>
        <v>0</v>
      </c>
      <c r="F26" s="87">
        <f>'7-8-9'!G38</f>
        <v>53</v>
      </c>
      <c r="G26" s="87">
        <f>'7-8-9'!H38</f>
        <v>34</v>
      </c>
      <c r="H26" s="88">
        <f t="shared" ref="H26:H27" si="2">F26/G26</f>
        <v>1.5588235294117647</v>
      </c>
      <c r="I26" s="87">
        <f>'7-8-9'!J38</f>
        <v>7</v>
      </c>
      <c r="J26" s="88">
        <f>F26/C26*100</f>
        <v>81.538461538461533</v>
      </c>
      <c r="K26" s="4"/>
    </row>
    <row r="27" spans="1:11" ht="15.4" x14ac:dyDescent="0.45">
      <c r="A27" s="89" t="s">
        <v>20</v>
      </c>
      <c r="B27" s="89" t="str">
        <f>Teams!D37</f>
        <v>Leonie Zillmann</v>
      </c>
      <c r="C27" s="89">
        <f>Teams!E37</f>
        <v>65</v>
      </c>
      <c r="D27" s="89" t="str">
        <f>Teams!D11</f>
        <v>Leon Dudink</v>
      </c>
      <c r="E27" s="89">
        <f>'10-11-12'!F47</f>
        <v>0</v>
      </c>
      <c r="F27" s="89">
        <f>'10-11-12'!G47</f>
        <v>39</v>
      </c>
      <c r="G27" s="89">
        <f>'10-11-12'!H47</f>
        <v>23</v>
      </c>
      <c r="H27" s="90">
        <f t="shared" si="2"/>
        <v>1.6956521739130435</v>
      </c>
      <c r="I27" s="89">
        <f>'10-11-12'!J47</f>
        <v>7</v>
      </c>
      <c r="J27" s="90">
        <f>F27/C27*100</f>
        <v>60</v>
      </c>
      <c r="K27" s="4"/>
    </row>
    <row r="28" spans="1:11" ht="15.4" x14ac:dyDescent="0.45">
      <c r="A28" s="304" t="s">
        <v>91</v>
      </c>
      <c r="B28" s="305"/>
      <c r="C28" s="305"/>
      <c r="D28" s="306"/>
      <c r="E28" s="91">
        <f>SUM(E24:E27)</f>
        <v>0</v>
      </c>
      <c r="F28" s="91">
        <f t="shared" ref="F28:G28" si="3">SUM(F24:F27)</f>
        <v>187</v>
      </c>
      <c r="G28" s="91">
        <f t="shared" si="3"/>
        <v>105</v>
      </c>
      <c r="H28" s="92">
        <f>F28/G28</f>
        <v>1.7809523809523808</v>
      </c>
      <c r="I28" s="91">
        <v>10</v>
      </c>
      <c r="J28" s="92">
        <f>F28/(4*Teams!E37)*100</f>
        <v>71.92307692307692</v>
      </c>
      <c r="K28" s="4"/>
    </row>
    <row r="29" spans="1:11" ht="3" customHeight="1" x14ac:dyDescent="0.45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4"/>
    </row>
    <row r="30" spans="1:11" ht="12.75" customHeight="1" x14ac:dyDescent="0.45">
      <c r="A30" s="301" t="s">
        <v>74</v>
      </c>
      <c r="B30" s="61" t="s">
        <v>50</v>
      </c>
      <c r="C30" s="61" t="s">
        <v>52</v>
      </c>
      <c r="D30" s="116" t="s">
        <v>153</v>
      </c>
      <c r="E30" s="61" t="s">
        <v>57</v>
      </c>
      <c r="F30" s="61" t="s">
        <v>60</v>
      </c>
      <c r="G30" s="61" t="s">
        <v>62</v>
      </c>
      <c r="H30" s="61" t="s">
        <v>65</v>
      </c>
      <c r="I30" s="61" t="s">
        <v>120</v>
      </c>
      <c r="J30" s="301" t="s">
        <v>75</v>
      </c>
      <c r="K30" s="4"/>
    </row>
    <row r="31" spans="1:11" ht="12.75" customHeight="1" x14ac:dyDescent="0.45">
      <c r="A31" s="302"/>
      <c r="B31" s="63" t="s">
        <v>49</v>
      </c>
      <c r="C31" s="63" t="s">
        <v>53</v>
      </c>
      <c r="D31" s="117" t="s">
        <v>154</v>
      </c>
      <c r="E31" s="63" t="s">
        <v>58</v>
      </c>
      <c r="F31" s="63" t="s">
        <v>60</v>
      </c>
      <c r="G31" s="63" t="s">
        <v>63</v>
      </c>
      <c r="H31" s="63" t="s">
        <v>66</v>
      </c>
      <c r="I31" s="63" t="s">
        <v>121</v>
      </c>
      <c r="J31" s="302"/>
      <c r="K31" s="4"/>
    </row>
    <row r="32" spans="1:11" ht="12.75" customHeight="1" x14ac:dyDescent="0.45">
      <c r="A32" s="303"/>
      <c r="B32" s="64" t="s">
        <v>51</v>
      </c>
      <c r="C32" s="64" t="s">
        <v>54</v>
      </c>
      <c r="D32" s="118" t="s">
        <v>155</v>
      </c>
      <c r="E32" s="64" t="s">
        <v>59</v>
      </c>
      <c r="F32" s="64" t="s">
        <v>61</v>
      </c>
      <c r="G32" s="64" t="s">
        <v>64</v>
      </c>
      <c r="H32" s="64" t="s">
        <v>67</v>
      </c>
      <c r="I32" s="64" t="s">
        <v>122</v>
      </c>
      <c r="J32" s="303"/>
      <c r="K32" s="4"/>
    </row>
    <row r="33" spans="1:11" ht="15.4" x14ac:dyDescent="0.45">
      <c r="A33" s="85" t="s">
        <v>23</v>
      </c>
      <c r="B33" s="85" t="str">
        <f>Teams!D38</f>
        <v>Bredan MC Dermott</v>
      </c>
      <c r="C33" s="85">
        <f>Teams!E38</f>
        <v>65</v>
      </c>
      <c r="D33" s="85" t="str">
        <f>Teams!D12</f>
        <v>Piet Kok</v>
      </c>
      <c r="E33" s="85">
        <f>'1-2-3'!F30</f>
        <v>2</v>
      </c>
      <c r="F33" s="85">
        <f>'1-2-3'!G30</f>
        <v>65</v>
      </c>
      <c r="G33" s="85">
        <f>'1-2-3'!H30</f>
        <v>26</v>
      </c>
      <c r="H33" s="86">
        <f>F33/G33</f>
        <v>2.5</v>
      </c>
      <c r="I33" s="85">
        <f>'1-2-3'!J30</f>
        <v>22</v>
      </c>
      <c r="J33" s="86">
        <f>F33/C33*100</f>
        <v>100</v>
      </c>
      <c r="K33" s="4"/>
    </row>
    <row r="34" spans="1:11" ht="15.4" x14ac:dyDescent="0.45">
      <c r="A34" s="87" t="s">
        <v>23</v>
      </c>
      <c r="B34" s="87" t="str">
        <f>Teams!D38</f>
        <v>Bredan MC Dermott</v>
      </c>
      <c r="C34" s="87">
        <f>Teams!E38</f>
        <v>65</v>
      </c>
      <c r="D34" s="87" t="str">
        <f>Teams!D25</f>
        <v>Tim van Hoek</v>
      </c>
      <c r="E34" s="87">
        <f>'4-5-6'!F11</f>
        <v>2</v>
      </c>
      <c r="F34" s="87">
        <f>'4-5-6'!G11</f>
        <v>65</v>
      </c>
      <c r="G34" s="87">
        <f>'4-5-6'!H11</f>
        <v>25</v>
      </c>
      <c r="H34" s="88">
        <f>F34/G34</f>
        <v>2.6</v>
      </c>
      <c r="I34" s="87">
        <f>'4-5-6'!J11</f>
        <v>25</v>
      </c>
      <c r="J34" s="88">
        <f>F34/C34*100</f>
        <v>100</v>
      </c>
      <c r="K34" s="4"/>
    </row>
    <row r="35" spans="1:11" ht="15.4" x14ac:dyDescent="0.45">
      <c r="A35" s="87" t="s">
        <v>23</v>
      </c>
      <c r="B35" s="87" t="str">
        <f>Teams!D38</f>
        <v>Bredan MC Dermott</v>
      </c>
      <c r="C35" s="87">
        <f>Teams!E38</f>
        <v>65</v>
      </c>
      <c r="D35" s="87" t="str">
        <f>Teams!D12</f>
        <v>Piet Kok</v>
      </c>
      <c r="E35" s="87">
        <f>'7-8-9'!F31</f>
        <v>2</v>
      </c>
      <c r="F35" s="87">
        <f>'7-8-9'!G31</f>
        <v>65</v>
      </c>
      <c r="G35" s="87">
        <f>'7-8-9'!H31</f>
        <v>21</v>
      </c>
      <c r="H35" s="88">
        <f t="shared" ref="H35:H36" si="4">F35/G35</f>
        <v>3.0952380952380953</v>
      </c>
      <c r="I35" s="87">
        <f>'7-8-9'!J31</f>
        <v>11</v>
      </c>
      <c r="J35" s="88">
        <f>F35/C35*100</f>
        <v>100</v>
      </c>
      <c r="K35" s="4"/>
    </row>
    <row r="36" spans="1:11" ht="15.4" x14ac:dyDescent="0.45">
      <c r="A36" s="89" t="s">
        <v>23</v>
      </c>
      <c r="B36" s="89" t="str">
        <f>Teams!D38</f>
        <v>Bredan MC Dermott</v>
      </c>
      <c r="C36" s="89">
        <f>Teams!E38</f>
        <v>65</v>
      </c>
      <c r="D36" s="89" t="str">
        <f>Teams!D25</f>
        <v>Tim van Hoek</v>
      </c>
      <c r="E36" s="89">
        <f>'10-11-12'!F19</f>
        <v>2</v>
      </c>
      <c r="F36" s="89">
        <f>'10-11-12'!G19</f>
        <v>65</v>
      </c>
      <c r="G36" s="89">
        <f>'10-11-12'!H19</f>
        <v>24</v>
      </c>
      <c r="H36" s="90">
        <f t="shared" si="4"/>
        <v>2.7083333333333335</v>
      </c>
      <c r="I36" s="89">
        <f>'10-11-12'!J19</f>
        <v>18</v>
      </c>
      <c r="J36" s="90">
        <f>F36/C36*100</f>
        <v>100</v>
      </c>
      <c r="K36" s="4"/>
    </row>
    <row r="37" spans="1:11" x14ac:dyDescent="0.45">
      <c r="A37" s="304" t="s">
        <v>91</v>
      </c>
      <c r="B37" s="305"/>
      <c r="C37" s="305"/>
      <c r="D37" s="306"/>
      <c r="E37" s="91">
        <f>SUM(E33:E36)</f>
        <v>8</v>
      </c>
      <c r="F37" s="91">
        <f t="shared" ref="F37:G37" si="5">SUM(F33:F36)</f>
        <v>260</v>
      </c>
      <c r="G37" s="91">
        <f t="shared" si="5"/>
        <v>96</v>
      </c>
      <c r="H37" s="92">
        <f>F37/G37</f>
        <v>2.7083333333333335</v>
      </c>
      <c r="I37" s="91">
        <v>25</v>
      </c>
      <c r="J37" s="92">
        <f>F37/(4*Teams!E38)*100</f>
        <v>100</v>
      </c>
    </row>
    <row r="38" spans="1:11" ht="3" customHeight="1" x14ac:dyDescent="0.45">
      <c r="A38" s="308"/>
      <c r="B38" s="308"/>
      <c r="C38" s="308"/>
      <c r="D38" s="308"/>
      <c r="E38" s="308"/>
      <c r="F38" s="308"/>
      <c r="G38" s="308"/>
      <c r="H38" s="308"/>
      <c r="I38" s="308"/>
      <c r="J38" s="308"/>
    </row>
    <row r="39" spans="1:11" ht="12.75" customHeight="1" x14ac:dyDescent="0.45">
      <c r="A39" s="301" t="s">
        <v>74</v>
      </c>
      <c r="B39" s="61" t="s">
        <v>50</v>
      </c>
      <c r="C39" s="61" t="s">
        <v>52</v>
      </c>
      <c r="D39" s="116" t="s">
        <v>153</v>
      </c>
      <c r="E39" s="61" t="s">
        <v>57</v>
      </c>
      <c r="F39" s="61" t="s">
        <v>60</v>
      </c>
      <c r="G39" s="61" t="s">
        <v>62</v>
      </c>
      <c r="H39" s="61" t="s">
        <v>65</v>
      </c>
      <c r="I39" s="61" t="s">
        <v>120</v>
      </c>
      <c r="J39" s="301" t="s">
        <v>75</v>
      </c>
      <c r="K39" s="4"/>
    </row>
    <row r="40" spans="1:11" ht="12.75" customHeight="1" x14ac:dyDescent="0.45">
      <c r="A40" s="302"/>
      <c r="B40" s="63" t="s">
        <v>49</v>
      </c>
      <c r="C40" s="63" t="s">
        <v>53</v>
      </c>
      <c r="D40" s="117" t="s">
        <v>154</v>
      </c>
      <c r="E40" s="63" t="s">
        <v>58</v>
      </c>
      <c r="F40" s="63" t="s">
        <v>60</v>
      </c>
      <c r="G40" s="63" t="s">
        <v>63</v>
      </c>
      <c r="H40" s="63" t="s">
        <v>66</v>
      </c>
      <c r="I40" s="63" t="s">
        <v>121</v>
      </c>
      <c r="J40" s="302"/>
      <c r="K40" s="4"/>
    </row>
    <row r="41" spans="1:11" ht="12.75" customHeight="1" x14ac:dyDescent="0.45">
      <c r="A41" s="303"/>
      <c r="B41" s="64" t="s">
        <v>51</v>
      </c>
      <c r="C41" s="64" t="s">
        <v>54</v>
      </c>
      <c r="D41" s="118" t="s">
        <v>155</v>
      </c>
      <c r="E41" s="64" t="s">
        <v>59</v>
      </c>
      <c r="F41" s="64" t="s">
        <v>61</v>
      </c>
      <c r="G41" s="64" t="s">
        <v>64</v>
      </c>
      <c r="H41" s="64" t="s">
        <v>67</v>
      </c>
      <c r="I41" s="64" t="s">
        <v>122</v>
      </c>
      <c r="J41" s="303"/>
      <c r="K41" s="4"/>
    </row>
    <row r="42" spans="1:11" ht="15.4" x14ac:dyDescent="0.45">
      <c r="A42" s="85" t="s">
        <v>22</v>
      </c>
      <c r="B42" s="85" t="str">
        <f>Teams!D39</f>
        <v>Aron Bichler</v>
      </c>
      <c r="C42" s="85">
        <f>Teams!E39</f>
        <v>59</v>
      </c>
      <c r="D42" s="85" t="str">
        <f>Teams!D13</f>
        <v>Marius Kroonen</v>
      </c>
      <c r="E42" s="85">
        <f>'4-5-6'!F13</f>
        <v>0</v>
      </c>
      <c r="F42" s="85">
        <f>'4-5-6'!G13</f>
        <v>42</v>
      </c>
      <c r="G42" s="85">
        <f>'4-5-6'!H13</f>
        <v>27</v>
      </c>
      <c r="H42" s="86">
        <f>F42/G42</f>
        <v>1.5555555555555556</v>
      </c>
      <c r="I42" s="85">
        <f>'4-5-6'!J13</f>
        <v>9</v>
      </c>
      <c r="J42" s="86">
        <f>F42/C42*100</f>
        <v>71.186440677966104</v>
      </c>
      <c r="K42" s="4"/>
    </row>
    <row r="43" spans="1:11" ht="15.4" x14ac:dyDescent="0.45">
      <c r="A43" s="87" t="s">
        <v>22</v>
      </c>
      <c r="B43" s="87" t="str">
        <f>Teams!D39</f>
        <v>Aron Bichler</v>
      </c>
      <c r="C43" s="87">
        <f>Teams!E39</f>
        <v>59</v>
      </c>
      <c r="D43" s="87" t="str">
        <f>Teams!D26</f>
        <v>Rémy Dhayer</v>
      </c>
      <c r="E43" s="87">
        <f>'4-5-6'!F54</f>
        <v>0</v>
      </c>
      <c r="F43" s="87">
        <f>'4-5-6'!G54</f>
        <v>44</v>
      </c>
      <c r="G43" s="87">
        <f>'4-5-6'!H54</f>
        <v>24</v>
      </c>
      <c r="H43" s="88">
        <f>F43/G43</f>
        <v>1.8333333333333333</v>
      </c>
      <c r="I43" s="87">
        <f>'4-5-6'!J54</f>
        <v>9</v>
      </c>
      <c r="J43" s="88">
        <f>F43/C43*100</f>
        <v>74.576271186440678</v>
      </c>
      <c r="K43" s="4"/>
    </row>
    <row r="44" spans="1:11" ht="15.4" x14ac:dyDescent="0.45">
      <c r="A44" s="87" t="s">
        <v>22</v>
      </c>
      <c r="B44" s="87" t="str">
        <f>Teams!D39</f>
        <v>Aron Bichler</v>
      </c>
      <c r="C44" s="87">
        <f>Teams!E39</f>
        <v>59</v>
      </c>
      <c r="D44" s="87" t="str">
        <f>Teams!D13</f>
        <v>Marius Kroonen</v>
      </c>
      <c r="E44" s="87">
        <f>'10-11-12'!F17</f>
        <v>0</v>
      </c>
      <c r="F44" s="87">
        <f>'10-11-12'!G17</f>
        <v>44</v>
      </c>
      <c r="G44" s="87">
        <f>'10-11-12'!G17</f>
        <v>44</v>
      </c>
      <c r="H44" s="88">
        <f t="shared" ref="H44:H45" si="6">F44/G44</f>
        <v>1</v>
      </c>
      <c r="I44" s="87">
        <f>'10-11-12'!J17</f>
        <v>6</v>
      </c>
      <c r="J44" s="88">
        <f>F44/C44*100</f>
        <v>74.576271186440678</v>
      </c>
      <c r="K44" s="4"/>
    </row>
    <row r="45" spans="1:11" ht="15.4" x14ac:dyDescent="0.45">
      <c r="A45" s="89" t="s">
        <v>22</v>
      </c>
      <c r="B45" s="89" t="str">
        <f>Teams!D39</f>
        <v>Aron Bichler</v>
      </c>
      <c r="C45" s="89">
        <f>Teams!E39</f>
        <v>59</v>
      </c>
      <c r="D45" s="89" t="str">
        <f>Teams!D26</f>
        <v>Rémy Dhayer</v>
      </c>
      <c r="E45" s="89">
        <f>'10-11-12'!F44</f>
        <v>1</v>
      </c>
      <c r="F45" s="89">
        <f>'10-11-12'!G44</f>
        <v>59</v>
      </c>
      <c r="G45" s="89">
        <f>'10-11-12'!H44</f>
        <v>18</v>
      </c>
      <c r="H45" s="90">
        <f t="shared" si="6"/>
        <v>3.2777777777777777</v>
      </c>
      <c r="I45" s="89">
        <f>'10-11-12'!J44</f>
        <v>14</v>
      </c>
      <c r="J45" s="90">
        <f>F45/C45*100</f>
        <v>100</v>
      </c>
      <c r="K45" s="4"/>
    </row>
    <row r="46" spans="1:11" ht="15.4" x14ac:dyDescent="0.45">
      <c r="A46" s="304" t="s">
        <v>91</v>
      </c>
      <c r="B46" s="305"/>
      <c r="C46" s="305"/>
      <c r="D46" s="306"/>
      <c r="E46" s="91">
        <f>SUM(E42:E45)</f>
        <v>1</v>
      </c>
      <c r="F46" s="91">
        <f t="shared" ref="F46:G46" si="7">SUM(F42:F45)</f>
        <v>189</v>
      </c>
      <c r="G46" s="91">
        <f t="shared" si="7"/>
        <v>113</v>
      </c>
      <c r="H46" s="92">
        <f>F46/G46</f>
        <v>1.6725663716814159</v>
      </c>
      <c r="I46" s="91">
        <v>14</v>
      </c>
      <c r="J46" s="92">
        <f>F46/(4*Teams!E39)*100</f>
        <v>80.084745762711862</v>
      </c>
      <c r="K46" s="4"/>
    </row>
    <row r="47" spans="1:11" ht="3" customHeight="1" x14ac:dyDescent="0.45">
      <c r="A47" s="309"/>
      <c r="B47" s="309"/>
      <c r="C47" s="309"/>
      <c r="D47" s="309"/>
      <c r="E47" s="309"/>
      <c r="F47" s="309"/>
      <c r="G47" s="309"/>
      <c r="H47" s="309"/>
      <c r="I47" s="309"/>
      <c r="J47" s="309"/>
      <c r="K47" s="4"/>
    </row>
    <row r="48" spans="1:11" ht="12.75" customHeight="1" x14ac:dyDescent="0.45">
      <c r="A48" s="301" t="s">
        <v>74</v>
      </c>
      <c r="B48" s="61" t="s">
        <v>50</v>
      </c>
      <c r="C48" s="61" t="s">
        <v>52</v>
      </c>
      <c r="D48" s="116" t="s">
        <v>153</v>
      </c>
      <c r="E48" s="61" t="s">
        <v>57</v>
      </c>
      <c r="F48" s="61" t="s">
        <v>60</v>
      </c>
      <c r="G48" s="61" t="s">
        <v>62</v>
      </c>
      <c r="H48" s="61" t="s">
        <v>65</v>
      </c>
      <c r="I48" s="61" t="s">
        <v>120</v>
      </c>
      <c r="J48" s="301" t="s">
        <v>75</v>
      </c>
      <c r="K48" s="4"/>
    </row>
    <row r="49" spans="1:12" ht="12.75" customHeight="1" x14ac:dyDescent="0.45">
      <c r="A49" s="302"/>
      <c r="B49" s="63" t="s">
        <v>49</v>
      </c>
      <c r="C49" s="63" t="s">
        <v>53</v>
      </c>
      <c r="D49" s="117" t="s">
        <v>154</v>
      </c>
      <c r="E49" s="63" t="s">
        <v>58</v>
      </c>
      <c r="F49" s="63" t="s">
        <v>60</v>
      </c>
      <c r="G49" s="63" t="s">
        <v>63</v>
      </c>
      <c r="H49" s="63" t="s">
        <v>66</v>
      </c>
      <c r="I49" s="63" t="s">
        <v>121</v>
      </c>
      <c r="J49" s="302"/>
      <c r="K49" s="4"/>
    </row>
    <row r="50" spans="1:12" ht="12.75" customHeight="1" x14ac:dyDescent="0.45">
      <c r="A50" s="303"/>
      <c r="B50" s="64" t="s">
        <v>51</v>
      </c>
      <c r="C50" s="64" t="s">
        <v>54</v>
      </c>
      <c r="D50" s="118" t="s">
        <v>155</v>
      </c>
      <c r="E50" s="64" t="s">
        <v>59</v>
      </c>
      <c r="F50" s="64" t="s">
        <v>61</v>
      </c>
      <c r="G50" s="64" t="s">
        <v>64</v>
      </c>
      <c r="H50" s="64" t="s">
        <v>67</v>
      </c>
      <c r="I50" s="64" t="s">
        <v>122</v>
      </c>
      <c r="J50" s="303"/>
      <c r="K50" s="4"/>
    </row>
    <row r="51" spans="1:12" ht="15.4" x14ac:dyDescent="0.45">
      <c r="A51" s="85" t="s">
        <v>24</v>
      </c>
      <c r="B51" s="85" t="str">
        <f>Teams!D40</f>
        <v>Lennart Menzel</v>
      </c>
      <c r="C51" s="85">
        <f>Teams!E40</f>
        <v>59</v>
      </c>
      <c r="D51" s="85" t="str">
        <f>Teams!D27</f>
        <v>Clovis Boulanger</v>
      </c>
      <c r="E51" s="85">
        <f>'1-2-3'!F20</f>
        <v>0</v>
      </c>
      <c r="F51" s="85">
        <f>'1-2-3'!G20</f>
        <v>43</v>
      </c>
      <c r="G51" s="85">
        <f>'1-2-3'!H20</f>
        <v>39</v>
      </c>
      <c r="H51" s="86">
        <f>F51/G51</f>
        <v>1.1025641025641026</v>
      </c>
      <c r="I51" s="85">
        <f>'1-2-3'!J20</f>
        <v>6</v>
      </c>
      <c r="J51" s="86">
        <f>F51/C51*100</f>
        <v>72.881355932203391</v>
      </c>
      <c r="K51" s="4"/>
    </row>
    <row r="52" spans="1:12" ht="15.4" x14ac:dyDescent="0.45">
      <c r="A52" s="87" t="s">
        <v>24</v>
      </c>
      <c r="B52" s="87" t="str">
        <f>Teams!D40</f>
        <v>Lennart Menzel</v>
      </c>
      <c r="C52" s="87">
        <f>Teams!E40</f>
        <v>59</v>
      </c>
      <c r="D52" s="87" t="str">
        <f>Teams!D14</f>
        <v>Arno Coenradi</v>
      </c>
      <c r="E52" s="87">
        <f>'4-5-6'!F36</f>
        <v>2</v>
      </c>
      <c r="F52" s="87">
        <f>'4-5-6'!G36</f>
        <v>59</v>
      </c>
      <c r="G52" s="87">
        <f>'4-5-6'!H36</f>
        <v>12</v>
      </c>
      <c r="H52" s="88">
        <f>F52/G52</f>
        <v>4.916666666666667</v>
      </c>
      <c r="I52" s="87">
        <f>'4-5-6'!J36</f>
        <v>13</v>
      </c>
      <c r="J52" s="88">
        <f>F52/C52*100</f>
        <v>100</v>
      </c>
      <c r="K52" s="4"/>
    </row>
    <row r="53" spans="1:12" ht="15.4" x14ac:dyDescent="0.45">
      <c r="A53" s="87" t="s">
        <v>24</v>
      </c>
      <c r="B53" s="87" t="str">
        <f>Teams!D40</f>
        <v>Lennart Menzel</v>
      </c>
      <c r="C53" s="87">
        <f>Teams!E40</f>
        <v>59</v>
      </c>
      <c r="D53" s="87" t="str">
        <f>Teams!D27</f>
        <v>Clovis Boulanger</v>
      </c>
      <c r="E53" s="87">
        <f>'7-8-9'!F10</f>
        <v>2</v>
      </c>
      <c r="F53" s="87">
        <f>'7-8-9'!G10</f>
        <v>59</v>
      </c>
      <c r="G53" s="87">
        <f>'7-8-9'!H10</f>
        <v>27</v>
      </c>
      <c r="H53" s="88">
        <f t="shared" ref="H53:H54" si="8">F53/G53</f>
        <v>2.1851851851851851</v>
      </c>
      <c r="I53" s="87">
        <f>'7-8-9'!J10</f>
        <v>14</v>
      </c>
      <c r="J53" s="88">
        <f>F53/C53*100</f>
        <v>100</v>
      </c>
      <c r="K53" s="4"/>
    </row>
    <row r="54" spans="1:12" ht="15.4" x14ac:dyDescent="0.45">
      <c r="A54" s="89" t="s">
        <v>24</v>
      </c>
      <c r="B54" s="89" t="str">
        <f>Teams!D40</f>
        <v>Lennart Menzel</v>
      </c>
      <c r="C54" s="89">
        <f>Teams!E40</f>
        <v>59</v>
      </c>
      <c r="D54" s="89" t="str">
        <f>Teams!D14</f>
        <v>Arno Coenradi</v>
      </c>
      <c r="E54" s="89">
        <f>'10-11-12'!F28</f>
        <v>2</v>
      </c>
      <c r="F54" s="89">
        <f>'10-11-12'!G28</f>
        <v>59</v>
      </c>
      <c r="G54" s="89">
        <f>'10-11-12'!H28</f>
        <v>23</v>
      </c>
      <c r="H54" s="90">
        <f t="shared" si="8"/>
        <v>2.5652173913043477</v>
      </c>
      <c r="I54" s="89">
        <f>'10-11-12'!J28</f>
        <v>19</v>
      </c>
      <c r="J54" s="90">
        <f>F54/C54*100</f>
        <v>100</v>
      </c>
      <c r="K54" s="4"/>
    </row>
    <row r="55" spans="1:12" ht="15.4" x14ac:dyDescent="0.45">
      <c r="A55" s="304" t="s">
        <v>91</v>
      </c>
      <c r="B55" s="305"/>
      <c r="C55" s="305"/>
      <c r="D55" s="306"/>
      <c r="E55" s="91">
        <f>SUM(E51:E54)</f>
        <v>6</v>
      </c>
      <c r="F55" s="91">
        <f t="shared" ref="F55:G55" si="9">SUM(F51:F54)</f>
        <v>220</v>
      </c>
      <c r="G55" s="91">
        <f t="shared" si="9"/>
        <v>101</v>
      </c>
      <c r="H55" s="92">
        <f>F55/G55</f>
        <v>2.1782178217821784</v>
      </c>
      <c r="I55" s="91">
        <v>19</v>
      </c>
      <c r="J55" s="92">
        <f>F55/(4*Teams!E40)*100</f>
        <v>93.220338983050837</v>
      </c>
      <c r="K55" s="4"/>
    </row>
    <row r="59" spans="1:12" x14ac:dyDescent="0.45">
      <c r="A59" s="82"/>
      <c r="B59" s="82"/>
      <c r="C59" s="82"/>
      <c r="D59" s="82"/>
      <c r="E59" s="82"/>
      <c r="F59" s="82"/>
      <c r="G59" s="82"/>
      <c r="H59" s="82"/>
      <c r="I59" s="82"/>
      <c r="J59" s="82"/>
      <c r="K59" s="82"/>
      <c r="L59" s="82"/>
    </row>
  </sheetData>
  <sheetProtection password="DFE2" sheet="1" objects="1" scenarios="1" selectLockedCells="1" selectUnlockedCells="1"/>
  <mergeCells count="27">
    <mergeCell ref="A47:J47"/>
    <mergeCell ref="A48:A50"/>
    <mergeCell ref="J48:J50"/>
    <mergeCell ref="A55:D55"/>
    <mergeCell ref="A30:A32"/>
    <mergeCell ref="J30:J32"/>
    <mergeCell ref="A37:D37"/>
    <mergeCell ref="A39:A41"/>
    <mergeCell ref="J39:J41"/>
    <mergeCell ref="A46:D46"/>
    <mergeCell ref="A38:J38"/>
    <mergeCell ref="A1:J1"/>
    <mergeCell ref="A2:J2"/>
    <mergeCell ref="A3:J3"/>
    <mergeCell ref="A4:J4"/>
    <mergeCell ref="A29:J29"/>
    <mergeCell ref="A7:C7"/>
    <mergeCell ref="D7:J9"/>
    <mergeCell ref="A8:C8"/>
    <mergeCell ref="A9:C9"/>
    <mergeCell ref="A12:A14"/>
    <mergeCell ref="J12:J14"/>
    <mergeCell ref="A19:D19"/>
    <mergeCell ref="A20:J20"/>
    <mergeCell ref="A21:A23"/>
    <mergeCell ref="J21:J23"/>
    <mergeCell ref="A28:D28"/>
  </mergeCells>
  <pageMargins left="0.31496062992125984" right="0.11811023622047245" top="0.35433070866141736" bottom="0.35433070866141736" header="0.11811023622047245" footer="0.11811023622047245"/>
  <pageSetup paperSize="9" scale="91" orientation="portrait" r:id="rId1"/>
  <headerFooter>
    <oddFooter>&amp;CWalter van Dongen (wedstrijdleider JBV Amorti Zevenbergen)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5"/>
  <sheetViews>
    <sheetView zoomScale="65" zoomScaleNormal="65" workbookViewId="0">
      <selection activeCell="N19" sqref="N19"/>
    </sheetView>
  </sheetViews>
  <sheetFormatPr defaultRowHeight="14.25" x14ac:dyDescent="0.45"/>
  <cols>
    <col min="1" max="1" width="3.86328125" customWidth="1"/>
    <col min="2" max="2" width="24.73046875" customWidth="1"/>
    <col min="3" max="3" width="3.73046875" customWidth="1"/>
    <col min="4" max="4" width="24.73046875" customWidth="1"/>
    <col min="5" max="5" width="6.86328125" customWidth="1"/>
    <col min="6" max="6" width="10.1328125" customWidth="1"/>
    <col min="7" max="7" width="8.86328125" customWidth="1"/>
    <col min="8" max="8" width="10.73046875" customWidth="1"/>
    <col min="9" max="9" width="5.59765625" customWidth="1"/>
    <col min="10" max="10" width="7.3984375" customWidth="1"/>
  </cols>
  <sheetData>
    <row r="1" spans="1:11" ht="106.5" customHeight="1" x14ac:dyDescent="0.45">
      <c r="A1" s="285"/>
      <c r="B1" s="285"/>
      <c r="C1" s="285"/>
      <c r="D1" s="285"/>
      <c r="E1" s="285"/>
      <c r="F1" s="285"/>
      <c r="G1" s="285"/>
      <c r="H1" s="285"/>
      <c r="I1" s="285"/>
      <c r="J1" s="285"/>
      <c r="K1" s="4"/>
    </row>
    <row r="2" spans="1:11" ht="21" thickBot="1" x14ac:dyDescent="0.5">
      <c r="A2" s="286" t="s">
        <v>129</v>
      </c>
      <c r="B2" s="286"/>
      <c r="C2" s="286"/>
      <c r="D2" s="286"/>
      <c r="E2" s="286"/>
      <c r="F2" s="286"/>
      <c r="G2" s="286"/>
      <c r="H2" s="286"/>
      <c r="I2" s="286"/>
      <c r="J2" s="286"/>
      <c r="K2" s="4"/>
    </row>
    <row r="3" spans="1:11" ht="30.75" thickTop="1" thickBot="1" x14ac:dyDescent="0.5">
      <c r="A3" s="287" t="s">
        <v>37</v>
      </c>
      <c r="B3" s="288"/>
      <c r="C3" s="288"/>
      <c r="D3" s="288"/>
      <c r="E3" s="288"/>
      <c r="F3" s="288"/>
      <c r="G3" s="288"/>
      <c r="H3" s="288"/>
      <c r="I3" s="288"/>
      <c r="J3" s="289"/>
      <c r="K3" s="4"/>
    </row>
    <row r="4" spans="1:11" ht="21" customHeight="1" thickTop="1" x14ac:dyDescent="0.45">
      <c r="A4" s="290" t="s">
        <v>144</v>
      </c>
      <c r="B4" s="290"/>
      <c r="C4" s="290"/>
      <c r="D4" s="290"/>
      <c r="E4" s="290"/>
      <c r="F4" s="290"/>
      <c r="G4" s="290"/>
      <c r="H4" s="290"/>
      <c r="I4" s="290"/>
      <c r="J4" s="290"/>
      <c r="K4" s="4"/>
    </row>
    <row r="5" spans="1:11" ht="20.25" customHeight="1" x14ac:dyDescent="0.45">
      <c r="A5" s="6"/>
      <c r="B5" s="6"/>
      <c r="C5" s="6"/>
      <c r="D5" s="6"/>
      <c r="E5" s="6"/>
      <c r="F5" s="6"/>
      <c r="G5" s="6" t="s">
        <v>141</v>
      </c>
      <c r="I5" s="6"/>
      <c r="J5" s="6"/>
      <c r="K5" s="4"/>
    </row>
    <row r="7" spans="1:11" ht="15.75" customHeight="1" x14ac:dyDescent="0.45">
      <c r="A7" s="310" t="s">
        <v>95</v>
      </c>
      <c r="B7" s="311"/>
      <c r="C7" s="311"/>
      <c r="D7" s="316" t="s">
        <v>93</v>
      </c>
      <c r="E7" s="316"/>
      <c r="F7" s="316"/>
      <c r="G7" s="316"/>
      <c r="H7" s="316"/>
      <c r="I7" s="316"/>
      <c r="J7" s="317"/>
    </row>
    <row r="8" spans="1:11" ht="15.75" customHeight="1" x14ac:dyDescent="0.45">
      <c r="A8" s="312" t="s">
        <v>97</v>
      </c>
      <c r="B8" s="313"/>
      <c r="C8" s="313"/>
      <c r="D8" s="318"/>
      <c r="E8" s="318"/>
      <c r="F8" s="318"/>
      <c r="G8" s="318"/>
      <c r="H8" s="318"/>
      <c r="I8" s="318"/>
      <c r="J8" s="319"/>
    </row>
    <row r="9" spans="1:11" ht="15.75" customHeight="1" x14ac:dyDescent="0.45">
      <c r="A9" s="314" t="s">
        <v>96</v>
      </c>
      <c r="B9" s="315"/>
      <c r="C9" s="315"/>
      <c r="D9" s="320"/>
      <c r="E9" s="320"/>
      <c r="F9" s="320"/>
      <c r="G9" s="320"/>
      <c r="H9" s="320"/>
      <c r="I9" s="320"/>
      <c r="J9" s="321"/>
    </row>
    <row r="10" spans="1:11" ht="15.4" x14ac:dyDescent="0.45">
      <c r="A10" s="6"/>
      <c r="B10" s="6"/>
      <c r="C10" s="6"/>
      <c r="D10" s="6"/>
      <c r="E10" s="6"/>
      <c r="F10" s="6"/>
      <c r="G10" s="6"/>
      <c r="H10" s="6"/>
      <c r="I10" s="6"/>
      <c r="J10" s="6"/>
      <c r="K10" s="4"/>
    </row>
    <row r="11" spans="1:11" ht="15.4" x14ac:dyDescent="0.45">
      <c r="A11" s="6"/>
      <c r="B11" s="6"/>
      <c r="C11" s="6"/>
      <c r="D11" s="6"/>
      <c r="E11" s="6"/>
      <c r="F11" s="6"/>
      <c r="G11" s="6"/>
      <c r="H11" s="6"/>
      <c r="I11" s="6"/>
      <c r="J11" s="6"/>
      <c r="K11" s="4"/>
    </row>
    <row r="12" spans="1:11" ht="12.75" customHeight="1" x14ac:dyDescent="0.45">
      <c r="A12" s="301" t="s">
        <v>74</v>
      </c>
      <c r="B12" s="61" t="s">
        <v>50</v>
      </c>
      <c r="C12" s="61" t="s">
        <v>52</v>
      </c>
      <c r="D12" s="116" t="s">
        <v>153</v>
      </c>
      <c r="E12" s="61" t="s">
        <v>57</v>
      </c>
      <c r="F12" s="61" t="s">
        <v>60</v>
      </c>
      <c r="G12" s="61" t="s">
        <v>62</v>
      </c>
      <c r="H12" s="61" t="s">
        <v>65</v>
      </c>
      <c r="I12" s="61" t="s">
        <v>120</v>
      </c>
      <c r="J12" s="301" t="s">
        <v>75</v>
      </c>
      <c r="K12" s="4"/>
    </row>
    <row r="13" spans="1:11" ht="12.75" customHeight="1" x14ac:dyDescent="0.45">
      <c r="A13" s="302"/>
      <c r="B13" s="63" t="s">
        <v>49</v>
      </c>
      <c r="C13" s="63" t="s">
        <v>53</v>
      </c>
      <c r="D13" s="117" t="s">
        <v>154</v>
      </c>
      <c r="E13" s="63" t="s">
        <v>58</v>
      </c>
      <c r="F13" s="63" t="s">
        <v>60</v>
      </c>
      <c r="G13" s="63" t="s">
        <v>63</v>
      </c>
      <c r="H13" s="63" t="s">
        <v>66</v>
      </c>
      <c r="I13" s="63" t="s">
        <v>121</v>
      </c>
      <c r="J13" s="302"/>
      <c r="K13" s="4"/>
    </row>
    <row r="14" spans="1:11" ht="12.75" customHeight="1" x14ac:dyDescent="0.45">
      <c r="A14" s="303"/>
      <c r="B14" s="64" t="s">
        <v>51</v>
      </c>
      <c r="C14" s="64" t="s">
        <v>54</v>
      </c>
      <c r="D14" s="118" t="s">
        <v>155</v>
      </c>
      <c r="E14" s="64" t="s">
        <v>59</v>
      </c>
      <c r="F14" s="64" t="s">
        <v>61</v>
      </c>
      <c r="G14" s="64" t="s">
        <v>64</v>
      </c>
      <c r="H14" s="64" t="s">
        <v>67</v>
      </c>
      <c r="I14" s="64" t="s">
        <v>122</v>
      </c>
      <c r="J14" s="303"/>
      <c r="K14" s="4"/>
    </row>
    <row r="15" spans="1:11" ht="15.4" x14ac:dyDescent="0.45">
      <c r="A15" s="85" t="s">
        <v>25</v>
      </c>
      <c r="B15" s="85" t="str">
        <f>Teams!D41</f>
        <v>Jeremia Leinesser</v>
      </c>
      <c r="C15" s="85">
        <f>Teams!E41</f>
        <v>53</v>
      </c>
      <c r="D15" s="85" t="str">
        <f>Teams!D15</f>
        <v>Rick de Wit</v>
      </c>
      <c r="E15" s="85">
        <f>'1-2-3'!F16</f>
        <v>2</v>
      </c>
      <c r="F15" s="85">
        <f>'1-2-3'!G16</f>
        <v>53</v>
      </c>
      <c r="G15" s="85">
        <f>'1-2-3'!H16</f>
        <v>29</v>
      </c>
      <c r="H15" s="86">
        <f>F15/G15</f>
        <v>1.8275862068965518</v>
      </c>
      <c r="I15" s="85">
        <f>'1-2-3'!J16</f>
        <v>14</v>
      </c>
      <c r="J15" s="86">
        <f>F15/C15*100</f>
        <v>100</v>
      </c>
      <c r="K15" s="4"/>
    </row>
    <row r="16" spans="1:11" ht="15.4" x14ac:dyDescent="0.45">
      <c r="A16" s="87" t="s">
        <v>25</v>
      </c>
      <c r="B16" s="87" t="str">
        <f>Teams!D41</f>
        <v>Jeremia Leinesser</v>
      </c>
      <c r="C16" s="87">
        <f>Teams!E41</f>
        <v>53</v>
      </c>
      <c r="D16" s="87" t="str">
        <f>Teams!D28</f>
        <v>Matteo Vanroose</v>
      </c>
      <c r="E16" s="87">
        <f>'1-2-3'!F54</f>
        <v>0</v>
      </c>
      <c r="F16" s="87">
        <f>'1-2-3'!G54</f>
        <v>31</v>
      </c>
      <c r="G16" s="87">
        <f>'1-2-3'!H54</f>
        <v>26</v>
      </c>
      <c r="H16" s="88">
        <f>F16/G16</f>
        <v>1.1923076923076923</v>
      </c>
      <c r="I16" s="87">
        <f>'1-2-3'!J54</f>
        <v>8</v>
      </c>
      <c r="J16" s="88">
        <f>F16/C16*100</f>
        <v>58.490566037735846</v>
      </c>
      <c r="K16" s="4"/>
    </row>
    <row r="17" spans="1:11" ht="15.4" x14ac:dyDescent="0.45">
      <c r="A17" s="87" t="s">
        <v>25</v>
      </c>
      <c r="B17" s="87" t="str">
        <f>Teams!D41</f>
        <v>Jeremia Leinesser</v>
      </c>
      <c r="C17" s="87">
        <f>Teams!E41</f>
        <v>53</v>
      </c>
      <c r="D17" s="87" t="str">
        <f>Teams!D15</f>
        <v>Rick de Wit</v>
      </c>
      <c r="E17" s="87">
        <f>'7-8-9'!F14</f>
        <v>0</v>
      </c>
      <c r="F17" s="87">
        <f>'7-8-9'!G14</f>
        <v>33</v>
      </c>
      <c r="G17" s="87">
        <f>'7-8-9'!H14</f>
        <v>30</v>
      </c>
      <c r="H17" s="88">
        <f t="shared" ref="H17:H18" si="0">F17/G17</f>
        <v>1.1000000000000001</v>
      </c>
      <c r="I17" s="87">
        <f>'7-8-9'!J14</f>
        <v>7</v>
      </c>
      <c r="J17" s="88">
        <f>F17/C17*100</f>
        <v>62.264150943396224</v>
      </c>
      <c r="K17" s="4"/>
    </row>
    <row r="18" spans="1:11" ht="15.4" x14ac:dyDescent="0.45">
      <c r="A18" s="89" t="s">
        <v>25</v>
      </c>
      <c r="B18" s="89" t="str">
        <f>Teams!D41</f>
        <v>Jeremia Leinesser</v>
      </c>
      <c r="C18" s="89">
        <f>Teams!E41</f>
        <v>53</v>
      </c>
      <c r="D18" s="89" t="str">
        <f>Teams!D28</f>
        <v>Matteo Vanroose</v>
      </c>
      <c r="E18" s="89">
        <f>'7-8-9'!F49</f>
        <v>0</v>
      </c>
      <c r="F18" s="89">
        <f>'7-8-9'!G49</f>
        <v>45</v>
      </c>
      <c r="G18" s="89">
        <f>'7-8-9'!H49</f>
        <v>17</v>
      </c>
      <c r="H18" s="90">
        <f t="shared" si="0"/>
        <v>2.6470588235294117</v>
      </c>
      <c r="I18" s="89">
        <f>'7-8-9'!J49</f>
        <v>8</v>
      </c>
      <c r="J18" s="90">
        <f>F18/C18*100</f>
        <v>84.905660377358487</v>
      </c>
      <c r="K18" s="4"/>
    </row>
    <row r="19" spans="1:11" ht="15.4" x14ac:dyDescent="0.45">
      <c r="A19" s="304" t="s">
        <v>91</v>
      </c>
      <c r="B19" s="305"/>
      <c r="C19" s="305"/>
      <c r="D19" s="306"/>
      <c r="E19" s="91">
        <f>SUM(E15:E18)</f>
        <v>2</v>
      </c>
      <c r="F19" s="91">
        <f t="shared" ref="F19:G19" si="1">SUM(F15:F18)</f>
        <v>162</v>
      </c>
      <c r="G19" s="91">
        <f t="shared" si="1"/>
        <v>102</v>
      </c>
      <c r="H19" s="92">
        <f>F19/G19</f>
        <v>1.588235294117647</v>
      </c>
      <c r="I19" s="91">
        <v>14</v>
      </c>
      <c r="J19" s="92">
        <f>F19/(4*Teams!E41)*100</f>
        <v>76.415094339622641</v>
      </c>
      <c r="K19" s="4"/>
    </row>
    <row r="20" spans="1:11" ht="3" customHeight="1" x14ac:dyDescent="0.45">
      <c r="A20" s="296"/>
      <c r="B20" s="296"/>
      <c r="C20" s="296"/>
      <c r="D20" s="296"/>
      <c r="E20" s="296"/>
      <c r="F20" s="296"/>
      <c r="G20" s="296"/>
      <c r="H20" s="296"/>
      <c r="I20" s="296"/>
      <c r="J20" s="296"/>
      <c r="K20" s="4"/>
    </row>
    <row r="21" spans="1:11" ht="12.75" customHeight="1" x14ac:dyDescent="0.45">
      <c r="A21" s="301" t="s">
        <v>74</v>
      </c>
      <c r="B21" s="61" t="s">
        <v>50</v>
      </c>
      <c r="C21" s="61" t="s">
        <v>52</v>
      </c>
      <c r="D21" s="116" t="s">
        <v>153</v>
      </c>
      <c r="E21" s="61" t="s">
        <v>57</v>
      </c>
      <c r="F21" s="61" t="s">
        <v>60</v>
      </c>
      <c r="G21" s="61" t="s">
        <v>62</v>
      </c>
      <c r="H21" s="61" t="s">
        <v>65</v>
      </c>
      <c r="I21" s="61" t="s">
        <v>120</v>
      </c>
      <c r="J21" s="301" t="s">
        <v>75</v>
      </c>
      <c r="K21" s="4"/>
    </row>
    <row r="22" spans="1:11" ht="12.75" customHeight="1" x14ac:dyDescent="0.45">
      <c r="A22" s="302"/>
      <c r="B22" s="63" t="s">
        <v>49</v>
      </c>
      <c r="C22" s="63" t="s">
        <v>53</v>
      </c>
      <c r="D22" s="117" t="s">
        <v>154</v>
      </c>
      <c r="E22" s="63" t="s">
        <v>58</v>
      </c>
      <c r="F22" s="63" t="s">
        <v>60</v>
      </c>
      <c r="G22" s="63" t="s">
        <v>63</v>
      </c>
      <c r="H22" s="63" t="s">
        <v>66</v>
      </c>
      <c r="I22" s="63" t="s">
        <v>121</v>
      </c>
      <c r="J22" s="302"/>
      <c r="K22" s="4"/>
    </row>
    <row r="23" spans="1:11" ht="12.75" customHeight="1" x14ac:dyDescent="0.45">
      <c r="A23" s="303"/>
      <c r="B23" s="64" t="s">
        <v>51</v>
      </c>
      <c r="C23" s="64" t="s">
        <v>54</v>
      </c>
      <c r="D23" s="118" t="s">
        <v>155</v>
      </c>
      <c r="E23" s="64" t="s">
        <v>59</v>
      </c>
      <c r="F23" s="64" t="s">
        <v>61</v>
      </c>
      <c r="G23" s="64" t="s">
        <v>64</v>
      </c>
      <c r="H23" s="64" t="s">
        <v>67</v>
      </c>
      <c r="I23" s="64" t="s">
        <v>122</v>
      </c>
      <c r="J23" s="303"/>
      <c r="K23" s="4"/>
    </row>
    <row r="24" spans="1:11" ht="15.4" x14ac:dyDescent="0.45">
      <c r="A24" s="85" t="s">
        <v>26</v>
      </c>
      <c r="B24" s="85" t="str">
        <f>Teams!D42</f>
        <v>Jan Gaspari</v>
      </c>
      <c r="C24" s="85">
        <f>Teams!E42</f>
        <v>38</v>
      </c>
      <c r="D24" s="85" t="str">
        <f>Teams!D16</f>
        <v>Bradley Roeten</v>
      </c>
      <c r="E24" s="85">
        <f>'1-2-3'!F44</f>
        <v>0</v>
      </c>
      <c r="F24" s="85">
        <f>'1-2-3'!G44</f>
        <v>22</v>
      </c>
      <c r="G24" s="85">
        <f>'1-2-3'!H44</f>
        <v>35</v>
      </c>
      <c r="H24" s="93">
        <f>F24/G24</f>
        <v>0.62857142857142856</v>
      </c>
      <c r="I24" s="85">
        <f>'1-2-3'!J44</f>
        <v>3</v>
      </c>
      <c r="J24" s="86">
        <f>F24/C24*100</f>
        <v>57.894736842105267</v>
      </c>
      <c r="K24" s="4"/>
    </row>
    <row r="25" spans="1:11" ht="15.4" x14ac:dyDescent="0.45">
      <c r="A25" s="87" t="s">
        <v>26</v>
      </c>
      <c r="B25" s="87" t="str">
        <f>Teams!D42</f>
        <v>Jan Gaspari</v>
      </c>
      <c r="C25" s="87">
        <f>Teams!E42</f>
        <v>38</v>
      </c>
      <c r="D25" s="87" t="str">
        <f>Teams!D29</f>
        <v>Dylan Parent</v>
      </c>
      <c r="E25" s="87">
        <f>'4-5-6'!F27</f>
        <v>2</v>
      </c>
      <c r="F25" s="87">
        <f>'4-5-6'!G27</f>
        <v>38</v>
      </c>
      <c r="G25" s="87">
        <f>'4-5-6'!H27</f>
        <v>33</v>
      </c>
      <c r="H25" s="94">
        <f>F25/G25</f>
        <v>1.1515151515151516</v>
      </c>
      <c r="I25" s="87">
        <f>'4-5-6'!J27</f>
        <v>9</v>
      </c>
      <c r="J25" s="88">
        <f>F25/C25*100</f>
        <v>100</v>
      </c>
      <c r="K25" s="4"/>
    </row>
    <row r="26" spans="1:11" ht="15.4" x14ac:dyDescent="0.45">
      <c r="A26" s="87" t="s">
        <v>26</v>
      </c>
      <c r="B26" s="87" t="str">
        <f>Teams!D42</f>
        <v>Jan Gaspari</v>
      </c>
      <c r="C26" s="87">
        <f>Teams!E42</f>
        <v>38</v>
      </c>
      <c r="D26" s="87" t="str">
        <f>Teams!D16</f>
        <v>Bradley Roeten</v>
      </c>
      <c r="E26" s="87">
        <f>'7-8-9'!F59</f>
        <v>2</v>
      </c>
      <c r="F26" s="87">
        <f>'7-8-9'!G59</f>
        <v>38</v>
      </c>
      <c r="G26" s="87">
        <f>'7-8-9'!H59</f>
        <v>51</v>
      </c>
      <c r="H26" s="94">
        <f t="shared" ref="H26:H27" si="2">F26/G26</f>
        <v>0.74509803921568629</v>
      </c>
      <c r="I26" s="87">
        <f>'7-8-9'!J59</f>
        <v>6</v>
      </c>
      <c r="J26" s="88">
        <f>F26/C26*100</f>
        <v>100</v>
      </c>
      <c r="K26" s="4"/>
    </row>
    <row r="27" spans="1:11" ht="15.4" x14ac:dyDescent="0.45">
      <c r="A27" s="89" t="s">
        <v>26</v>
      </c>
      <c r="B27" s="89" t="str">
        <f>Teams!D42</f>
        <v>Jan Gaspari</v>
      </c>
      <c r="C27" s="89">
        <f>Teams!E42</f>
        <v>38</v>
      </c>
      <c r="D27" s="89" t="str">
        <f>Teams!D29</f>
        <v>Dylan Parent</v>
      </c>
      <c r="E27" s="89">
        <f>'10-11-12'!F37</f>
        <v>0</v>
      </c>
      <c r="F27" s="89">
        <f>'10-11-12'!G37</f>
        <v>28</v>
      </c>
      <c r="G27" s="89">
        <f>'10-11-12'!H37</f>
        <v>40</v>
      </c>
      <c r="H27" s="95">
        <f t="shared" si="2"/>
        <v>0.7</v>
      </c>
      <c r="I27" s="89">
        <f>'10-11-12'!J37</f>
        <v>5</v>
      </c>
      <c r="J27" s="90">
        <f>F27/C27*100</f>
        <v>73.68421052631578</v>
      </c>
      <c r="K27" s="4"/>
    </row>
    <row r="28" spans="1:11" ht="15.4" x14ac:dyDescent="0.45">
      <c r="A28" s="304" t="s">
        <v>91</v>
      </c>
      <c r="B28" s="305"/>
      <c r="C28" s="305"/>
      <c r="D28" s="306"/>
      <c r="E28" s="91">
        <f>SUM(E24:E27)</f>
        <v>4</v>
      </c>
      <c r="F28" s="91">
        <f t="shared" ref="F28:G28" si="3">SUM(F24:F27)</f>
        <v>126</v>
      </c>
      <c r="G28" s="91">
        <f t="shared" si="3"/>
        <v>159</v>
      </c>
      <c r="H28" s="96">
        <f>F28/G28</f>
        <v>0.79245283018867929</v>
      </c>
      <c r="I28" s="91">
        <v>9</v>
      </c>
      <c r="J28" s="92">
        <f>F28/(4*Teams!E42)*100</f>
        <v>82.89473684210526</v>
      </c>
      <c r="K28" s="4"/>
    </row>
    <row r="29" spans="1:11" ht="3" customHeight="1" x14ac:dyDescent="0.45">
      <c r="A29" s="324"/>
      <c r="B29" s="324"/>
      <c r="C29" s="324"/>
      <c r="D29" s="324"/>
      <c r="E29" s="324"/>
      <c r="F29" s="324"/>
      <c r="G29" s="324"/>
      <c r="H29" s="324"/>
      <c r="I29" s="324"/>
      <c r="J29" s="324"/>
      <c r="K29" s="4"/>
    </row>
    <row r="30" spans="1:11" ht="12.75" customHeight="1" x14ac:dyDescent="0.45">
      <c r="A30" s="301" t="s">
        <v>74</v>
      </c>
      <c r="B30" s="61" t="s">
        <v>50</v>
      </c>
      <c r="C30" s="61" t="s">
        <v>52</v>
      </c>
      <c r="D30" s="116" t="s">
        <v>153</v>
      </c>
      <c r="E30" s="61" t="s">
        <v>57</v>
      </c>
      <c r="F30" s="61" t="s">
        <v>60</v>
      </c>
      <c r="G30" s="61" t="s">
        <v>62</v>
      </c>
      <c r="H30" s="61" t="s">
        <v>65</v>
      </c>
      <c r="I30" s="61" t="s">
        <v>120</v>
      </c>
      <c r="J30" s="301" t="s">
        <v>75</v>
      </c>
      <c r="K30" s="4"/>
    </row>
    <row r="31" spans="1:11" ht="12.75" customHeight="1" x14ac:dyDescent="0.45">
      <c r="A31" s="302"/>
      <c r="B31" s="63" t="s">
        <v>49</v>
      </c>
      <c r="C31" s="63" t="s">
        <v>53</v>
      </c>
      <c r="D31" s="117" t="s">
        <v>154</v>
      </c>
      <c r="E31" s="63" t="s">
        <v>58</v>
      </c>
      <c r="F31" s="63" t="s">
        <v>60</v>
      </c>
      <c r="G31" s="63" t="s">
        <v>63</v>
      </c>
      <c r="H31" s="63" t="s">
        <v>66</v>
      </c>
      <c r="I31" s="63" t="s">
        <v>121</v>
      </c>
      <c r="J31" s="302"/>
      <c r="K31" s="4"/>
    </row>
    <row r="32" spans="1:11" ht="12.75" customHeight="1" x14ac:dyDescent="0.45">
      <c r="A32" s="303"/>
      <c r="B32" s="64" t="s">
        <v>51</v>
      </c>
      <c r="C32" s="64" t="s">
        <v>54</v>
      </c>
      <c r="D32" s="118" t="s">
        <v>155</v>
      </c>
      <c r="E32" s="64" t="s">
        <v>59</v>
      </c>
      <c r="F32" s="64" t="s">
        <v>61</v>
      </c>
      <c r="G32" s="64" t="s">
        <v>64</v>
      </c>
      <c r="H32" s="64" t="s">
        <v>67</v>
      </c>
      <c r="I32" s="64" t="s">
        <v>122</v>
      </c>
      <c r="J32" s="303"/>
      <c r="K32" s="4"/>
    </row>
    <row r="33" spans="1:11" ht="15.4" x14ac:dyDescent="0.45">
      <c r="A33" s="85" t="s">
        <v>27</v>
      </c>
      <c r="B33" s="85" t="str">
        <f>Teams!D43</f>
        <v>Jan Sellhast</v>
      </c>
      <c r="C33" s="85">
        <f>Teams!E43</f>
        <v>20</v>
      </c>
      <c r="D33" s="85" t="str">
        <f>Teams!D30</f>
        <v>Kevin vande Moortele</v>
      </c>
      <c r="E33" s="85">
        <f>'1-2-3'!F11</f>
        <v>0</v>
      </c>
      <c r="F33" s="85">
        <f>'1-2-3'!G11</f>
        <v>11</v>
      </c>
      <c r="G33" s="85">
        <f>'1-2-3'!H11</f>
        <v>26</v>
      </c>
      <c r="H33" s="93">
        <f>F33/G33</f>
        <v>0.42307692307692307</v>
      </c>
      <c r="I33" s="85">
        <f>'1-2-3'!J11</f>
        <v>3</v>
      </c>
      <c r="J33" s="86">
        <f>F33/C33*100</f>
        <v>55.000000000000007</v>
      </c>
      <c r="K33" s="4"/>
    </row>
    <row r="34" spans="1:11" ht="15.4" x14ac:dyDescent="0.45">
      <c r="A34" s="87" t="s">
        <v>27</v>
      </c>
      <c r="B34" s="87" t="str">
        <f>Teams!D43</f>
        <v>Jan Sellhast</v>
      </c>
      <c r="C34" s="87">
        <f>Teams!E43</f>
        <v>20</v>
      </c>
      <c r="D34" s="87" t="str">
        <f>Teams!D17</f>
        <v>Dennis Engelen</v>
      </c>
      <c r="E34" s="87">
        <f>'4-5-6'!F33</f>
        <v>2</v>
      </c>
      <c r="F34" s="87">
        <f>'4-5-6'!G33</f>
        <v>20</v>
      </c>
      <c r="G34" s="87">
        <f>'4-5-6'!H33</f>
        <v>63</v>
      </c>
      <c r="H34" s="94">
        <f>F34/G34</f>
        <v>0.31746031746031744</v>
      </c>
      <c r="I34" s="87">
        <f>'4-5-6'!J33</f>
        <v>2</v>
      </c>
      <c r="J34" s="88">
        <f>F34/C34*100</f>
        <v>100</v>
      </c>
      <c r="K34" s="4"/>
    </row>
    <row r="35" spans="1:11" ht="15.4" x14ac:dyDescent="0.45">
      <c r="A35" s="87" t="s">
        <v>27</v>
      </c>
      <c r="B35" s="87" t="str">
        <f>Teams!D43</f>
        <v>Jan Sellhast</v>
      </c>
      <c r="C35" s="87">
        <f>Teams!E43</f>
        <v>20</v>
      </c>
      <c r="D35" s="87" t="str">
        <f>Teams!D30</f>
        <v>Kevin vande Moortele</v>
      </c>
      <c r="E35" s="87">
        <f>'7-8-9'!F19</f>
        <v>0</v>
      </c>
      <c r="F35" s="87">
        <f>'7-8-9'!G19</f>
        <v>15</v>
      </c>
      <c r="G35" s="87">
        <f>'7-8-9'!H19</f>
        <v>37</v>
      </c>
      <c r="H35" s="94">
        <f t="shared" ref="H35:H36" si="4">F35/G35</f>
        <v>0.40540540540540543</v>
      </c>
      <c r="I35" s="87">
        <f>'7-8-9'!J19</f>
        <v>3</v>
      </c>
      <c r="J35" s="88">
        <f>F35/C35*100</f>
        <v>75</v>
      </c>
      <c r="K35" s="4"/>
    </row>
    <row r="36" spans="1:11" ht="15.4" x14ac:dyDescent="0.45">
      <c r="A36" s="89" t="s">
        <v>27</v>
      </c>
      <c r="B36" s="89" t="str">
        <f>Teams!D43</f>
        <v>Jan Sellhast</v>
      </c>
      <c r="C36" s="89">
        <f>Teams!E43</f>
        <v>20</v>
      </c>
      <c r="D36" s="89" t="str">
        <f>Teams!D17</f>
        <v>Dennis Engelen</v>
      </c>
      <c r="E36" s="89">
        <f>'10-11-12'!F31</f>
        <v>2</v>
      </c>
      <c r="F36" s="89">
        <f>'10-11-12'!G31</f>
        <v>20</v>
      </c>
      <c r="G36" s="89">
        <f>'10-11-12'!H31</f>
        <v>46</v>
      </c>
      <c r="H36" s="95">
        <f t="shared" si="4"/>
        <v>0.43478260869565216</v>
      </c>
      <c r="I36" s="89">
        <f>'10-11-12'!J31</f>
        <v>3</v>
      </c>
      <c r="J36" s="90">
        <f>F36/C36*100</f>
        <v>100</v>
      </c>
      <c r="K36" s="4"/>
    </row>
    <row r="37" spans="1:11" x14ac:dyDescent="0.45">
      <c r="A37" s="304" t="s">
        <v>91</v>
      </c>
      <c r="B37" s="305"/>
      <c r="C37" s="305"/>
      <c r="D37" s="306"/>
      <c r="E37" s="91">
        <f>SUM(E33:E36)</f>
        <v>4</v>
      </c>
      <c r="F37" s="91">
        <f t="shared" ref="F37:G37" si="5">SUM(F33:F36)</f>
        <v>66</v>
      </c>
      <c r="G37" s="91">
        <f t="shared" si="5"/>
        <v>172</v>
      </c>
      <c r="H37" s="96">
        <f>F37/G37</f>
        <v>0.38372093023255816</v>
      </c>
      <c r="I37" s="91">
        <v>3</v>
      </c>
      <c r="J37" s="92">
        <f>F37/(4*Teams!E43)*100</f>
        <v>82.5</v>
      </c>
    </row>
    <row r="38" spans="1:11" ht="3" customHeight="1" x14ac:dyDescent="0.45">
      <c r="A38" s="325"/>
      <c r="B38" s="325"/>
      <c r="C38" s="325"/>
      <c r="D38" s="325"/>
      <c r="E38" s="325"/>
      <c r="F38" s="325"/>
      <c r="G38" s="325"/>
      <c r="H38" s="325"/>
      <c r="I38" s="325"/>
      <c r="J38" s="325"/>
    </row>
    <row r="39" spans="1:11" x14ac:dyDescent="0.45">
      <c r="A39" s="322" t="s">
        <v>98</v>
      </c>
      <c r="B39" s="322"/>
      <c r="C39" s="322"/>
      <c r="D39" s="322"/>
      <c r="E39" s="322"/>
      <c r="F39" s="322"/>
      <c r="G39" s="322"/>
      <c r="H39" s="322"/>
      <c r="I39" s="322"/>
      <c r="J39" s="322"/>
    </row>
    <row r="40" spans="1:11" ht="12.75" customHeight="1" x14ac:dyDescent="0.45">
      <c r="A40" s="301" t="s">
        <v>74</v>
      </c>
      <c r="B40" s="97" t="s">
        <v>50</v>
      </c>
      <c r="C40" s="98"/>
      <c r="D40" s="61" t="s">
        <v>60</v>
      </c>
      <c r="E40" s="61" t="s">
        <v>57</v>
      </c>
      <c r="F40" s="61" t="s">
        <v>60</v>
      </c>
      <c r="G40" s="61" t="s">
        <v>62</v>
      </c>
      <c r="H40" s="61" t="s">
        <v>65</v>
      </c>
      <c r="I40" s="61" t="s">
        <v>120</v>
      </c>
      <c r="J40" s="301" t="s">
        <v>75</v>
      </c>
      <c r="K40" s="4"/>
    </row>
    <row r="41" spans="1:11" ht="12.75" customHeight="1" x14ac:dyDescent="0.45">
      <c r="A41" s="302"/>
      <c r="B41" s="99" t="s">
        <v>49</v>
      </c>
      <c r="C41" s="100"/>
      <c r="D41" s="63" t="s">
        <v>99</v>
      </c>
      <c r="E41" s="63" t="s">
        <v>58</v>
      </c>
      <c r="F41" s="63" t="s">
        <v>60</v>
      </c>
      <c r="G41" s="63" t="s">
        <v>63</v>
      </c>
      <c r="H41" s="63" t="s">
        <v>66</v>
      </c>
      <c r="I41" s="63" t="s">
        <v>121</v>
      </c>
      <c r="J41" s="302"/>
      <c r="K41" s="4"/>
    </row>
    <row r="42" spans="1:11" ht="12.75" customHeight="1" x14ac:dyDescent="0.45">
      <c r="A42" s="303"/>
      <c r="B42" s="101" t="s">
        <v>51</v>
      </c>
      <c r="C42" s="102"/>
      <c r="D42" s="64" t="s">
        <v>100</v>
      </c>
      <c r="E42" s="64" t="s">
        <v>59</v>
      </c>
      <c r="F42" s="64" t="s">
        <v>61</v>
      </c>
      <c r="G42" s="64" t="s">
        <v>64</v>
      </c>
      <c r="H42" s="64" t="s">
        <v>67</v>
      </c>
      <c r="I42" s="64" t="s">
        <v>122</v>
      </c>
      <c r="J42" s="303"/>
      <c r="K42" s="4"/>
    </row>
    <row r="43" spans="1:11" ht="15.4" x14ac:dyDescent="0.45">
      <c r="A43" s="85" t="s">
        <v>19</v>
      </c>
      <c r="B43" s="79" t="str">
        <f>Teams!D36</f>
        <v>Enrico Ercolin</v>
      </c>
      <c r="C43" s="103"/>
      <c r="D43" s="85">
        <f>Teams!E36</f>
        <v>325</v>
      </c>
      <c r="E43" s="85">
        <f>'Sp D1'!E19</f>
        <v>2</v>
      </c>
      <c r="F43" s="85">
        <f>'Sp D1'!F19</f>
        <v>845</v>
      </c>
      <c r="G43" s="85">
        <f>'Sp D1'!G19</f>
        <v>52</v>
      </c>
      <c r="H43" s="86">
        <f>F43/G43</f>
        <v>16.25</v>
      </c>
      <c r="I43" s="85">
        <f>'Sp D1'!I19</f>
        <v>139</v>
      </c>
      <c r="J43" s="86">
        <f>F43/(4*D43)*100</f>
        <v>65</v>
      </c>
      <c r="K43" s="4"/>
    </row>
    <row r="44" spans="1:11" ht="15.4" x14ac:dyDescent="0.45">
      <c r="A44" s="87" t="s">
        <v>20</v>
      </c>
      <c r="B44" s="80" t="str">
        <f>Teams!D37</f>
        <v>Leonie Zillmann</v>
      </c>
      <c r="C44" s="104"/>
      <c r="D44" s="87">
        <f>Teams!E37</f>
        <v>65</v>
      </c>
      <c r="E44" s="87">
        <f>'Sp D1'!E28</f>
        <v>0</v>
      </c>
      <c r="F44" s="87">
        <f>'Sp D1'!F28</f>
        <v>187</v>
      </c>
      <c r="G44" s="87">
        <f>'Sp D1'!G28</f>
        <v>105</v>
      </c>
      <c r="H44" s="88">
        <f>F44/G44</f>
        <v>1.7809523809523808</v>
      </c>
      <c r="I44" s="87">
        <f>'Sp D1'!I28</f>
        <v>10</v>
      </c>
      <c r="J44" s="88">
        <f>F44/(4*D44)*100</f>
        <v>71.92307692307692</v>
      </c>
      <c r="K44" s="4"/>
    </row>
    <row r="45" spans="1:11" ht="15.4" x14ac:dyDescent="0.45">
      <c r="A45" s="87" t="s">
        <v>23</v>
      </c>
      <c r="B45" s="80" t="str">
        <f>Teams!D38</f>
        <v>Bredan MC Dermott</v>
      </c>
      <c r="C45" s="104"/>
      <c r="D45" s="87">
        <f>Teams!E38</f>
        <v>65</v>
      </c>
      <c r="E45" s="87">
        <f>'Sp D1'!E37</f>
        <v>8</v>
      </c>
      <c r="F45" s="87">
        <f>'Sp D1'!F37</f>
        <v>260</v>
      </c>
      <c r="G45" s="87">
        <f>'Sp D1'!G37</f>
        <v>96</v>
      </c>
      <c r="H45" s="88">
        <f t="shared" ref="H45:H46" si="6">F45/G45</f>
        <v>2.7083333333333335</v>
      </c>
      <c r="I45" s="87">
        <f>'Sp D1'!I37</f>
        <v>25</v>
      </c>
      <c r="J45" s="88">
        <f t="shared" ref="J45:J49" si="7">F45/(4*D45)*100</f>
        <v>100</v>
      </c>
      <c r="K45" s="4"/>
    </row>
    <row r="46" spans="1:11" ht="15.4" x14ac:dyDescent="0.45">
      <c r="A46" s="87" t="s">
        <v>22</v>
      </c>
      <c r="B46" s="80" t="str">
        <f>Teams!D39</f>
        <v>Aron Bichler</v>
      </c>
      <c r="C46" s="104"/>
      <c r="D46" s="87">
        <f>Teams!E39</f>
        <v>59</v>
      </c>
      <c r="E46" s="87">
        <f>'Sp D1'!E46</f>
        <v>1</v>
      </c>
      <c r="F46" s="87">
        <f>'Sp D1'!F46</f>
        <v>189</v>
      </c>
      <c r="G46" s="87">
        <f>'Sp D1'!G46</f>
        <v>113</v>
      </c>
      <c r="H46" s="88">
        <f t="shared" si="6"/>
        <v>1.6725663716814159</v>
      </c>
      <c r="I46" s="87">
        <f>'Sp D1'!I46</f>
        <v>14</v>
      </c>
      <c r="J46" s="88">
        <f t="shared" si="7"/>
        <v>80.084745762711862</v>
      </c>
      <c r="K46" s="4"/>
    </row>
    <row r="47" spans="1:11" ht="15.4" x14ac:dyDescent="0.45">
      <c r="A47" s="87" t="s">
        <v>24</v>
      </c>
      <c r="B47" s="80" t="str">
        <f>Teams!D40</f>
        <v>Lennart Menzel</v>
      </c>
      <c r="C47" s="104"/>
      <c r="D47" s="87">
        <f>Teams!E40</f>
        <v>59</v>
      </c>
      <c r="E47" s="87">
        <f>'Sp D1'!E55</f>
        <v>6</v>
      </c>
      <c r="F47" s="87">
        <f>'Sp D1'!F55</f>
        <v>220</v>
      </c>
      <c r="G47" s="87">
        <f>'Sp D1'!G55</f>
        <v>101</v>
      </c>
      <c r="H47" s="88">
        <f>F47/G47</f>
        <v>2.1782178217821784</v>
      </c>
      <c r="I47" s="87">
        <f>'Sp D1'!I55</f>
        <v>19</v>
      </c>
      <c r="J47" s="88">
        <f t="shared" si="7"/>
        <v>93.220338983050837</v>
      </c>
      <c r="K47" s="4"/>
    </row>
    <row r="48" spans="1:11" ht="15.4" x14ac:dyDescent="0.45">
      <c r="A48" s="87" t="s">
        <v>25</v>
      </c>
      <c r="B48" s="80" t="str">
        <f>Teams!D41</f>
        <v>Jeremia Leinesser</v>
      </c>
      <c r="C48" s="104"/>
      <c r="D48" s="87">
        <f>Teams!E41</f>
        <v>53</v>
      </c>
      <c r="E48" s="87">
        <f>E19</f>
        <v>2</v>
      </c>
      <c r="F48" s="87">
        <f>F19</f>
        <v>162</v>
      </c>
      <c r="G48" s="87">
        <f>G19</f>
        <v>102</v>
      </c>
      <c r="H48" s="88">
        <f>F48/G48</f>
        <v>1.588235294117647</v>
      </c>
      <c r="I48" s="87">
        <f>I19</f>
        <v>14</v>
      </c>
      <c r="J48" s="88">
        <f t="shared" si="7"/>
        <v>76.415094339622641</v>
      </c>
      <c r="K48" s="4"/>
    </row>
    <row r="49" spans="1:12" ht="15.4" x14ac:dyDescent="0.45">
      <c r="A49" s="87" t="s">
        <v>26</v>
      </c>
      <c r="B49" s="80" t="str">
        <f>Teams!D42</f>
        <v>Jan Gaspari</v>
      </c>
      <c r="C49" s="104"/>
      <c r="D49" s="87">
        <f>Teams!E42</f>
        <v>38</v>
      </c>
      <c r="E49" s="87">
        <f>E28</f>
        <v>4</v>
      </c>
      <c r="F49" s="87">
        <f>F28</f>
        <v>126</v>
      </c>
      <c r="G49" s="87">
        <f>G28</f>
        <v>159</v>
      </c>
      <c r="H49" s="94">
        <f t="shared" ref="H49:H50" si="8">F49/G49</f>
        <v>0.79245283018867929</v>
      </c>
      <c r="I49" s="87">
        <f>I28</f>
        <v>9</v>
      </c>
      <c r="J49" s="88">
        <f t="shared" si="7"/>
        <v>82.89473684210526</v>
      </c>
      <c r="K49" s="4"/>
    </row>
    <row r="50" spans="1:12" ht="15.4" x14ac:dyDescent="0.45">
      <c r="A50" s="89" t="s">
        <v>27</v>
      </c>
      <c r="B50" s="81" t="str">
        <f>Teams!D43</f>
        <v>Jan Sellhast</v>
      </c>
      <c r="C50" s="105"/>
      <c r="D50" s="89">
        <f>Teams!E43</f>
        <v>20</v>
      </c>
      <c r="E50" s="89">
        <f>E37</f>
        <v>4</v>
      </c>
      <c r="F50" s="89">
        <f>F37</f>
        <v>66</v>
      </c>
      <c r="G50" s="89">
        <f>G37</f>
        <v>172</v>
      </c>
      <c r="H50" s="95">
        <f t="shared" si="8"/>
        <v>0.38372093023255816</v>
      </c>
      <c r="I50" s="89">
        <f>I37</f>
        <v>3</v>
      </c>
      <c r="J50" s="90">
        <f>F50/(4*D50)*100</f>
        <v>82.5</v>
      </c>
      <c r="K50" s="4"/>
    </row>
    <row r="51" spans="1:12" ht="15.4" x14ac:dyDescent="0.45">
      <c r="A51" s="304" t="s">
        <v>91</v>
      </c>
      <c r="B51" s="305"/>
      <c r="C51" s="305"/>
      <c r="D51" s="306"/>
      <c r="E51" s="91">
        <f>SUM(E43:E50)</f>
        <v>27</v>
      </c>
      <c r="F51" s="91">
        <f t="shared" ref="F51:G51" si="9">SUM(F43:F50)</f>
        <v>2055</v>
      </c>
      <c r="G51" s="91">
        <f t="shared" si="9"/>
        <v>900</v>
      </c>
      <c r="H51" s="92"/>
      <c r="I51" s="91"/>
      <c r="J51" s="92">
        <f>F51/(4*Teams!I43)*100</f>
        <v>75.109649122807014</v>
      </c>
      <c r="K51" s="4"/>
    </row>
    <row r="55" spans="1:12" x14ac:dyDescent="0.45">
      <c r="A55" s="82"/>
      <c r="B55" s="82"/>
      <c r="C55" s="82"/>
      <c r="D55" s="82"/>
      <c r="E55" s="82"/>
      <c r="F55" s="82"/>
      <c r="G55" s="82"/>
      <c r="H55" s="82"/>
      <c r="I55" s="82"/>
      <c r="J55" s="82"/>
      <c r="K55" s="82"/>
      <c r="L55" s="82"/>
    </row>
  </sheetData>
  <sheetProtection password="DFE2" sheet="1" objects="1" scenarios="1" selectLockedCells="1" selectUnlockedCells="1"/>
  <mergeCells count="24">
    <mergeCell ref="A51:D51"/>
    <mergeCell ref="A30:A32"/>
    <mergeCell ref="J30:J32"/>
    <mergeCell ref="A37:D37"/>
    <mergeCell ref="A39:J39"/>
    <mergeCell ref="A40:A42"/>
    <mergeCell ref="J40:J42"/>
    <mergeCell ref="A38:J38"/>
    <mergeCell ref="A1:J1"/>
    <mergeCell ref="A2:J2"/>
    <mergeCell ref="A3:J3"/>
    <mergeCell ref="A4:J4"/>
    <mergeCell ref="A29:J29"/>
    <mergeCell ref="A7:C7"/>
    <mergeCell ref="D7:J9"/>
    <mergeCell ref="A8:C8"/>
    <mergeCell ref="A9:C9"/>
    <mergeCell ref="A12:A14"/>
    <mergeCell ref="J12:J14"/>
    <mergeCell ref="A19:D19"/>
    <mergeCell ref="A20:J20"/>
    <mergeCell ref="A21:A23"/>
    <mergeCell ref="J21:J23"/>
    <mergeCell ref="A28:D28"/>
  </mergeCells>
  <pageMargins left="0.31496062992125984" right="0.11811023622047245" top="0.35433070866141736" bottom="0.35433070866141736" header="0.11811023622047245" footer="0.11811023622047245"/>
  <pageSetup paperSize="9" scale="94" orientation="portrait" r:id="rId1"/>
  <headerFooter>
    <oddFooter>&amp;CWalter van Dongen (wedstrijdleider JBV Amorti Zevenbergen)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2"/>
  <sheetViews>
    <sheetView zoomScale="75" zoomScaleNormal="75" workbookViewId="0">
      <selection activeCell="K4" sqref="K4"/>
    </sheetView>
  </sheetViews>
  <sheetFormatPr defaultRowHeight="14.25" x14ac:dyDescent="0.45"/>
  <cols>
    <col min="1" max="1" width="30" customWidth="1"/>
    <col min="2" max="2" width="26.3984375" customWidth="1"/>
    <col min="3" max="3" width="10" customWidth="1"/>
    <col min="4" max="4" width="14.59765625" customWidth="1"/>
    <col min="5" max="5" width="13.73046875" customWidth="1"/>
    <col min="6" max="6" width="15.86328125" customWidth="1"/>
    <col min="7" max="7" width="15.73046875" customWidth="1"/>
    <col min="8" max="8" width="12.3984375" customWidth="1"/>
  </cols>
  <sheetData>
    <row r="1" spans="1:20" ht="30" customHeight="1" x14ac:dyDescent="0.45"/>
    <row r="2" spans="1:20" ht="30.75" customHeight="1" x14ac:dyDescent="0.45"/>
    <row r="3" spans="1:20" ht="43.5" customHeight="1" thickBot="1" x14ac:dyDescent="0.5">
      <c r="C3" s="119" t="s">
        <v>129</v>
      </c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</row>
    <row r="4" spans="1:20" ht="40.5" customHeight="1" thickTop="1" thickBot="1" x14ac:dyDescent="0.5">
      <c r="A4" s="326" t="s">
        <v>37</v>
      </c>
      <c r="B4" s="327"/>
      <c r="C4" s="327"/>
      <c r="D4" s="327"/>
      <c r="E4" s="327"/>
      <c r="F4" s="327"/>
      <c r="G4" s="327"/>
      <c r="H4" s="328"/>
      <c r="I4" s="122"/>
      <c r="J4" s="122"/>
      <c r="Q4" s="122"/>
      <c r="R4" s="122"/>
      <c r="S4" s="122"/>
      <c r="T4" s="121"/>
    </row>
    <row r="5" spans="1:20" ht="34.5" customHeight="1" thickTop="1" x14ac:dyDescent="0.45">
      <c r="A5" s="286" t="s">
        <v>156</v>
      </c>
      <c r="B5" s="286"/>
      <c r="C5" s="286"/>
      <c r="D5" s="286"/>
      <c r="E5" s="286"/>
      <c r="F5" s="286"/>
      <c r="G5" s="286"/>
      <c r="H5" s="286"/>
      <c r="I5" s="123"/>
      <c r="J5" s="123"/>
      <c r="K5" s="123"/>
      <c r="L5" s="123"/>
      <c r="M5" s="123"/>
      <c r="N5" s="123"/>
      <c r="O5" s="123"/>
      <c r="P5" s="123"/>
      <c r="Q5" s="120"/>
      <c r="R5" s="120"/>
      <c r="S5" s="120"/>
      <c r="T5" s="120"/>
    </row>
    <row r="6" spans="1:20" ht="9" customHeight="1" x14ac:dyDescent="0.45"/>
    <row r="7" spans="1:20" ht="15" x14ac:dyDescent="0.45">
      <c r="G7" s="6" t="s">
        <v>141</v>
      </c>
    </row>
    <row r="8" spans="1:20" ht="9.75" customHeight="1" x14ac:dyDescent="0.45"/>
    <row r="9" spans="1:20" ht="21" customHeight="1" x14ac:dyDescent="0.45">
      <c r="A9" s="329" t="s">
        <v>115</v>
      </c>
      <c r="B9" s="330"/>
      <c r="C9" s="330"/>
      <c r="D9" s="330"/>
      <c r="E9" s="330"/>
      <c r="F9" s="330"/>
      <c r="G9" s="330"/>
      <c r="H9" s="331"/>
    </row>
    <row r="10" spans="1:20" ht="6" customHeight="1" x14ac:dyDescent="0.45"/>
    <row r="11" spans="1:20" ht="15.4" x14ac:dyDescent="0.45">
      <c r="A11" s="6"/>
      <c r="B11" s="6"/>
      <c r="C11" s="6"/>
      <c r="D11" s="6"/>
      <c r="E11" s="6"/>
      <c r="F11" s="6"/>
      <c r="G11" s="6"/>
      <c r="H11" s="6"/>
      <c r="I11" s="4"/>
    </row>
    <row r="12" spans="1:20" ht="15.4" x14ac:dyDescent="0.45">
      <c r="A12" s="37" t="s">
        <v>116</v>
      </c>
      <c r="B12" s="37" t="s">
        <v>119</v>
      </c>
      <c r="C12" s="37" t="s">
        <v>57</v>
      </c>
      <c r="D12" s="37" t="s">
        <v>60</v>
      </c>
      <c r="E12" s="37" t="s">
        <v>62</v>
      </c>
      <c r="F12" s="37" t="s">
        <v>65</v>
      </c>
      <c r="G12" s="37" t="s">
        <v>68</v>
      </c>
      <c r="H12" s="282" t="s">
        <v>75</v>
      </c>
      <c r="I12" s="4"/>
    </row>
    <row r="13" spans="1:20" ht="15.4" x14ac:dyDescent="0.45">
      <c r="A13" s="38" t="s">
        <v>117</v>
      </c>
      <c r="B13" s="38" t="s">
        <v>99</v>
      </c>
      <c r="C13" s="38" t="s">
        <v>58</v>
      </c>
      <c r="D13" s="38" t="s">
        <v>60</v>
      </c>
      <c r="E13" s="38" t="s">
        <v>63</v>
      </c>
      <c r="F13" s="38" t="s">
        <v>66</v>
      </c>
      <c r="G13" s="38" t="s">
        <v>69</v>
      </c>
      <c r="H13" s="283"/>
      <c r="I13" s="4"/>
      <c r="K13" s="258"/>
      <c r="L13" s="258"/>
      <c r="M13" s="258"/>
      <c r="N13" s="258"/>
    </row>
    <row r="14" spans="1:20" ht="15.4" x14ac:dyDescent="0.45">
      <c r="A14" s="39" t="s">
        <v>118</v>
      </c>
      <c r="B14" s="39" t="s">
        <v>100</v>
      </c>
      <c r="C14" s="39" t="s">
        <v>59</v>
      </c>
      <c r="D14" s="39" t="s">
        <v>61</v>
      </c>
      <c r="E14" s="39" t="s">
        <v>64</v>
      </c>
      <c r="F14" s="39" t="s">
        <v>67</v>
      </c>
      <c r="G14" s="39" t="s">
        <v>70</v>
      </c>
      <c r="H14" s="284"/>
      <c r="I14" s="4"/>
      <c r="K14" s="258"/>
      <c r="L14" s="258"/>
      <c r="M14" s="258"/>
      <c r="N14" s="258"/>
    </row>
    <row r="15" spans="1:20" ht="15.75" customHeight="1" x14ac:dyDescent="0.45">
      <c r="A15" s="26" t="str">
        <f>Teams!D10</f>
        <v>Jeffrey van Heesch</v>
      </c>
      <c r="B15" s="27">
        <f>Teams!E10</f>
        <v>250</v>
      </c>
      <c r="C15" s="37">
        <f>'Sp N1'!E19</f>
        <v>4</v>
      </c>
      <c r="D15" s="37">
        <f>'Sp N1'!F19</f>
        <v>842</v>
      </c>
      <c r="E15" s="37">
        <f>'Sp N1'!G19</f>
        <v>56</v>
      </c>
      <c r="F15" s="46">
        <f>'Sp N1'!H19</f>
        <v>15.035714285714286</v>
      </c>
      <c r="G15" s="37">
        <f>'Sp N1'!I19</f>
        <v>155</v>
      </c>
      <c r="H15" s="48">
        <f>D15/(4*Teams!E10)*100</f>
        <v>84.2</v>
      </c>
      <c r="I15" s="4"/>
      <c r="K15" s="259"/>
      <c r="L15" s="258"/>
      <c r="M15" s="258"/>
      <c r="N15" s="258"/>
    </row>
    <row r="16" spans="1:20" ht="15.75" customHeight="1" x14ac:dyDescent="0.45">
      <c r="A16" s="43" t="str">
        <f>Teams!D11</f>
        <v>Leon Dudink</v>
      </c>
      <c r="B16" s="44">
        <f>Teams!E11</f>
        <v>225</v>
      </c>
      <c r="C16" s="45">
        <f>'Sp N1'!E28</f>
        <v>6</v>
      </c>
      <c r="D16" s="45">
        <f>'Sp N1'!F28</f>
        <v>799</v>
      </c>
      <c r="E16" s="45">
        <f>'Sp N1'!G28</f>
        <v>64</v>
      </c>
      <c r="F16" s="47">
        <f>'Sp N1'!H28</f>
        <v>12.484375</v>
      </c>
      <c r="G16" s="45">
        <f>'Sp N1'!I28</f>
        <v>114</v>
      </c>
      <c r="H16" s="49">
        <f>D16/(4*Teams!E11)*100</f>
        <v>88.777777777777771</v>
      </c>
      <c r="I16" s="4"/>
      <c r="K16" s="259"/>
      <c r="L16" s="258"/>
      <c r="M16" s="258"/>
      <c r="N16" s="258"/>
    </row>
    <row r="17" spans="1:14" ht="15" x14ac:dyDescent="0.45">
      <c r="A17" s="43" t="str">
        <f>Teams!D12</f>
        <v>Piet Kok</v>
      </c>
      <c r="B17" s="44">
        <f>Teams!E12</f>
        <v>140</v>
      </c>
      <c r="C17" s="45">
        <f>'Sp N1'!E37</f>
        <v>4</v>
      </c>
      <c r="D17" s="45">
        <f>'Sp N1'!F37</f>
        <v>524</v>
      </c>
      <c r="E17" s="45">
        <f>'Sp N1'!G37</f>
        <v>85</v>
      </c>
      <c r="F17" s="47">
        <f>'Sp N1'!H37</f>
        <v>6.1647058823529415</v>
      </c>
      <c r="G17" s="45">
        <f>'Sp N1'!I37</f>
        <v>51</v>
      </c>
      <c r="H17" s="49">
        <f>D17/(4*Teams!E12)*100</f>
        <v>93.571428571428569</v>
      </c>
      <c r="K17" s="259"/>
      <c r="L17" s="258"/>
      <c r="M17" s="258"/>
      <c r="N17" s="258"/>
    </row>
    <row r="18" spans="1:14" ht="15" x14ac:dyDescent="0.45">
      <c r="A18" s="43" t="str">
        <f>Teams!D13</f>
        <v>Marius Kroonen</v>
      </c>
      <c r="B18" s="44">
        <f>Teams!E13</f>
        <v>65</v>
      </c>
      <c r="C18" s="45">
        <f>'Sp N1'!E46</f>
        <v>6</v>
      </c>
      <c r="D18" s="45">
        <f>'Sp N1'!F46</f>
        <v>230</v>
      </c>
      <c r="E18" s="45">
        <f>'Sp N1'!G46</f>
        <v>94</v>
      </c>
      <c r="F18" s="47">
        <f>'Sp N1'!H46</f>
        <v>2.4468085106382977</v>
      </c>
      <c r="G18" s="45">
        <f>'Sp N1'!I46</f>
        <v>14</v>
      </c>
      <c r="H18" s="49">
        <f>D18/(4*Teams!E13)*100</f>
        <v>88.461538461538453</v>
      </c>
      <c r="K18" s="259"/>
      <c r="L18" s="258"/>
      <c r="M18" s="258"/>
      <c r="N18" s="258"/>
    </row>
    <row r="19" spans="1:14" ht="15" x14ac:dyDescent="0.45">
      <c r="A19" s="43" t="str">
        <f>Teams!D14</f>
        <v>Arno Coenradi</v>
      </c>
      <c r="B19" s="44">
        <f>Teams!E14</f>
        <v>44</v>
      </c>
      <c r="C19" s="45">
        <f>'Sp N1'!E55</f>
        <v>0</v>
      </c>
      <c r="D19" s="45">
        <f>'Sp N1'!F55</f>
        <v>109</v>
      </c>
      <c r="E19" s="45">
        <f>'Sp N1'!G55</f>
        <v>93</v>
      </c>
      <c r="F19" s="47">
        <f>'Sp N1'!H55</f>
        <v>1.1720430107526882</v>
      </c>
      <c r="G19" s="45">
        <f>'Sp N1'!I55</f>
        <v>10</v>
      </c>
      <c r="H19" s="49">
        <f>D19/(4*Teams!E14)*100</f>
        <v>61.93181818181818</v>
      </c>
      <c r="K19" s="259"/>
      <c r="L19" s="258"/>
      <c r="M19" s="258"/>
      <c r="N19" s="258"/>
    </row>
    <row r="20" spans="1:14" ht="15" x14ac:dyDescent="0.45">
      <c r="A20" s="43" t="str">
        <f>Teams!D15</f>
        <v>Rick de Wit</v>
      </c>
      <c r="B20" s="44">
        <f>Teams!E15</f>
        <v>35</v>
      </c>
      <c r="C20" s="45">
        <f>'Sp N2'!E19</f>
        <v>4</v>
      </c>
      <c r="D20" s="45">
        <f>'Sp N2'!F19</f>
        <v>103</v>
      </c>
      <c r="E20" s="45">
        <f>'Sp N2'!G19</f>
        <v>104</v>
      </c>
      <c r="F20" s="47">
        <f>'Sp N2'!H19</f>
        <v>0.99038461538461542</v>
      </c>
      <c r="G20" s="45">
        <f>'Sp N2'!I19</f>
        <v>7</v>
      </c>
      <c r="H20" s="49">
        <f>D20/(4*Teams!E15)*100</f>
        <v>73.571428571428584</v>
      </c>
      <c r="K20" s="259"/>
      <c r="L20" s="258"/>
      <c r="M20" s="258"/>
      <c r="N20" s="258"/>
    </row>
    <row r="21" spans="1:14" ht="15" x14ac:dyDescent="0.45">
      <c r="A21" s="43" t="str">
        <f>Teams!D16</f>
        <v>Bradley Roeten</v>
      </c>
      <c r="B21" s="44">
        <f>Teams!E16</f>
        <v>28</v>
      </c>
      <c r="C21" s="45">
        <f>'Sp N2'!E28</f>
        <v>4</v>
      </c>
      <c r="D21" s="45">
        <f>'Sp N2'!F28</f>
        <v>104</v>
      </c>
      <c r="E21" s="45">
        <f>'Sp N2'!G28</f>
        <v>164</v>
      </c>
      <c r="F21" s="51">
        <f>'Sp N2'!H28</f>
        <v>0.63414634146341464</v>
      </c>
      <c r="G21" s="45">
        <f>'Sp N2'!I28</f>
        <v>4</v>
      </c>
      <c r="H21" s="49">
        <f>D21/(4*Teams!E16)*100</f>
        <v>92.857142857142861</v>
      </c>
      <c r="K21" s="260"/>
      <c r="L21" s="258"/>
      <c r="M21" s="258"/>
      <c r="N21" s="258"/>
    </row>
    <row r="22" spans="1:14" ht="15" x14ac:dyDescent="0.45">
      <c r="A22" s="28" t="str">
        <f>Teams!D17</f>
        <v>Dennis Engelen</v>
      </c>
      <c r="B22" s="29">
        <f>Teams!E17</f>
        <v>22</v>
      </c>
      <c r="C22" s="25">
        <f>'Sp N2'!E37</f>
        <v>0</v>
      </c>
      <c r="D22" s="25">
        <f>'Sp N2'!F37</f>
        <v>67</v>
      </c>
      <c r="E22" s="25">
        <f>'Sp N2'!G37</f>
        <v>188</v>
      </c>
      <c r="F22" s="52">
        <f>'Sp N2'!H37</f>
        <v>0.35638297872340424</v>
      </c>
      <c r="G22" s="25">
        <f>'Sp N2'!I37</f>
        <v>3</v>
      </c>
      <c r="H22" s="50">
        <f>D22/(4*Teams!E17)*100</f>
        <v>76.13636363636364</v>
      </c>
      <c r="K22" s="260"/>
      <c r="L22" s="258"/>
      <c r="M22" s="258"/>
      <c r="N22" s="258"/>
    </row>
    <row r="23" spans="1:14" ht="3" customHeight="1" x14ac:dyDescent="0.45">
      <c r="A23" s="59"/>
      <c r="B23" s="56"/>
      <c r="C23" s="56"/>
      <c r="D23" s="56"/>
      <c r="E23" s="56"/>
      <c r="F23" s="56"/>
      <c r="G23" s="56"/>
      <c r="H23" s="56"/>
      <c r="K23" s="258"/>
      <c r="L23" s="258"/>
      <c r="M23" s="258"/>
      <c r="N23" s="258"/>
    </row>
    <row r="24" spans="1:14" ht="15" x14ac:dyDescent="0.45">
      <c r="A24" s="26" t="str">
        <f>Teams!D23</f>
        <v>Kevin van Hees</v>
      </c>
      <c r="B24" s="27">
        <f>Teams!E23</f>
        <v>200</v>
      </c>
      <c r="C24" s="37">
        <f>'Sp B1'!E19</f>
        <v>6</v>
      </c>
      <c r="D24" s="37">
        <f>'Sp B1'!F19</f>
        <v>715</v>
      </c>
      <c r="E24" s="37">
        <f>'Sp B1'!G19</f>
        <v>50</v>
      </c>
      <c r="F24" s="46">
        <f>'Sp B1'!H19</f>
        <v>14.3</v>
      </c>
      <c r="G24" s="37">
        <f>'Sp B1'!I19</f>
        <v>86</v>
      </c>
      <c r="H24" s="48">
        <f>D24/(4*Teams!E23)*100</f>
        <v>89.375</v>
      </c>
      <c r="K24" s="259"/>
      <c r="L24" s="258"/>
      <c r="M24" s="258"/>
      <c r="N24" s="258"/>
    </row>
    <row r="25" spans="1:14" ht="15" x14ac:dyDescent="0.45">
      <c r="A25" s="43" t="str">
        <f>Teams!D24</f>
        <v>Nino Coeckelbergs</v>
      </c>
      <c r="B25" s="44">
        <f>Teams!E24</f>
        <v>140</v>
      </c>
      <c r="C25" s="45">
        <f>'Sp B1'!E28</f>
        <v>6</v>
      </c>
      <c r="D25" s="45">
        <f>'Sp B1'!F28</f>
        <v>528</v>
      </c>
      <c r="E25" s="45">
        <f>'Sp B1'!G28</f>
        <v>79</v>
      </c>
      <c r="F25" s="47">
        <f>'Sp B1'!H28</f>
        <v>6.6835443037974684</v>
      </c>
      <c r="G25" s="45">
        <f>'Sp B1'!I28</f>
        <v>51</v>
      </c>
      <c r="H25" s="49">
        <f>D25/(4*Teams!E24)*100</f>
        <v>94.285714285714278</v>
      </c>
      <c r="K25" s="259"/>
      <c r="L25" s="258"/>
      <c r="M25" s="258"/>
      <c r="N25" s="258"/>
    </row>
    <row r="26" spans="1:14" ht="15" x14ac:dyDescent="0.45">
      <c r="A26" s="43" t="str">
        <f>Teams!D25</f>
        <v>Tim van Hoek</v>
      </c>
      <c r="B26" s="44">
        <f>Teams!E25</f>
        <v>140</v>
      </c>
      <c r="C26" s="45">
        <f>'Sp B1'!E37</f>
        <v>0</v>
      </c>
      <c r="D26" s="45">
        <f>'Sp B1'!F37</f>
        <v>447</v>
      </c>
      <c r="E26" s="45">
        <f>'Sp B1'!G37</f>
        <v>87</v>
      </c>
      <c r="F26" s="47">
        <f>'Sp B1'!H37</f>
        <v>5.1379310344827589</v>
      </c>
      <c r="G26" s="45">
        <f>'Sp B1'!I37</f>
        <v>30</v>
      </c>
      <c r="H26" s="49">
        <f>D26/(4*Teams!E25)*100</f>
        <v>79.821428571428584</v>
      </c>
      <c r="K26" s="259"/>
      <c r="L26" s="258"/>
      <c r="M26" s="258"/>
      <c r="N26" s="258"/>
    </row>
    <row r="27" spans="1:14" ht="15" x14ac:dyDescent="0.45">
      <c r="A27" s="43" t="str">
        <f>Teams!D26</f>
        <v>Rémy Dhayer</v>
      </c>
      <c r="B27" s="44">
        <f>Teams!E26</f>
        <v>110</v>
      </c>
      <c r="C27" s="45">
        <f>'Sp B1'!E46</f>
        <v>5</v>
      </c>
      <c r="D27" s="45">
        <f>'Sp B1'!F46</f>
        <v>386</v>
      </c>
      <c r="E27" s="45">
        <f>'Sp B1'!G46</f>
        <v>85</v>
      </c>
      <c r="F27" s="47">
        <f>'Sp B1'!H46</f>
        <v>4.5411764705882351</v>
      </c>
      <c r="G27" s="45">
        <f>'Sp B1'!I46</f>
        <v>28</v>
      </c>
      <c r="H27" s="49">
        <f>D27/(4*Teams!E26)*100</f>
        <v>87.727272727272734</v>
      </c>
      <c r="K27" s="259"/>
      <c r="L27" s="258"/>
      <c r="M27" s="258"/>
      <c r="N27" s="258"/>
    </row>
    <row r="28" spans="1:14" ht="15" x14ac:dyDescent="0.45">
      <c r="A28" s="43" t="str">
        <f>Teams!D27</f>
        <v>Clovis Boulanger</v>
      </c>
      <c r="B28" s="44">
        <f>Teams!E27</f>
        <v>50</v>
      </c>
      <c r="C28" s="45">
        <f>'Sp B1'!E55</f>
        <v>6</v>
      </c>
      <c r="D28" s="45">
        <f>'Sp B1'!F55</f>
        <v>191</v>
      </c>
      <c r="E28" s="45">
        <f>'Sp B1'!G55</f>
        <v>124</v>
      </c>
      <c r="F28" s="47">
        <f>'Sp B1'!H55</f>
        <v>1.5403225806451613</v>
      </c>
      <c r="G28" s="45">
        <f>'Sp B1'!I55</f>
        <v>7</v>
      </c>
      <c r="H28" s="49">
        <f>D28/(4*Teams!E27)*100</f>
        <v>95.5</v>
      </c>
      <c r="K28" s="259"/>
      <c r="L28" s="258"/>
      <c r="M28" s="258"/>
      <c r="N28" s="258"/>
    </row>
    <row r="29" spans="1:14" ht="15" x14ac:dyDescent="0.45">
      <c r="A29" s="43" t="str">
        <f>Teams!D28</f>
        <v>Matteo Vanroose</v>
      </c>
      <c r="B29" s="44">
        <f>Teams!E28</f>
        <v>41</v>
      </c>
      <c r="C29" s="45">
        <f>'Sp B2'!E19</f>
        <v>6</v>
      </c>
      <c r="D29" s="45">
        <f>'Sp B2'!F19</f>
        <v>151</v>
      </c>
      <c r="E29" s="45">
        <f>'Sp B2'!G19</f>
        <v>88</v>
      </c>
      <c r="F29" s="47">
        <f>'Sp B2'!H19</f>
        <v>1.7159090909090908</v>
      </c>
      <c r="G29" s="45">
        <f>'Sp B2'!I19</f>
        <v>13</v>
      </c>
      <c r="H29" s="49">
        <f>D29/(4*Teams!E28)*100</f>
        <v>92.073170731707322</v>
      </c>
      <c r="K29" s="259"/>
      <c r="L29" s="258"/>
      <c r="M29" s="258"/>
      <c r="N29" s="258"/>
    </row>
    <row r="30" spans="1:14" ht="15" x14ac:dyDescent="0.45">
      <c r="A30" s="43" t="str">
        <f>Teams!D29</f>
        <v>Dylan Parent</v>
      </c>
      <c r="B30" s="44">
        <f>Teams!E29</f>
        <v>40</v>
      </c>
      <c r="C30" s="45">
        <f>'Sp B2'!E28</f>
        <v>4</v>
      </c>
      <c r="D30" s="45">
        <f>'Sp B2'!F28</f>
        <v>147</v>
      </c>
      <c r="E30" s="45">
        <f>'Sp B2'!G28</f>
        <v>151</v>
      </c>
      <c r="F30" s="51">
        <f>'Sp B2'!H28</f>
        <v>0.97350993377483441</v>
      </c>
      <c r="G30" s="45">
        <f>'Sp B2'!I28</f>
        <v>7</v>
      </c>
      <c r="H30" s="49">
        <f>D30/(4*Teams!E29)*100</f>
        <v>91.875</v>
      </c>
      <c r="K30" s="260"/>
      <c r="L30" s="258"/>
      <c r="M30" s="258"/>
      <c r="N30" s="258"/>
    </row>
    <row r="31" spans="1:14" ht="15" x14ac:dyDescent="0.45">
      <c r="A31" s="28" t="str">
        <f>Teams!D30</f>
        <v>Kevin vande Moortele</v>
      </c>
      <c r="B31" s="29">
        <f>Teams!E30</f>
        <v>20</v>
      </c>
      <c r="C31" s="25">
        <f>'Sp B2'!E37</f>
        <v>8</v>
      </c>
      <c r="D31" s="25">
        <f>'Sp B2'!F37</f>
        <v>80</v>
      </c>
      <c r="E31" s="25">
        <f>'Sp B2'!G37</f>
        <v>142</v>
      </c>
      <c r="F31" s="52">
        <f>'Sp B2'!H37</f>
        <v>0.56338028169014087</v>
      </c>
      <c r="G31" s="25">
        <f>'Sp B2'!I37</f>
        <v>4</v>
      </c>
      <c r="H31" s="50">
        <f>D31/(4*Teams!E30)*100</f>
        <v>100</v>
      </c>
      <c r="K31" s="260"/>
      <c r="L31" s="258"/>
      <c r="M31" s="258"/>
      <c r="N31" s="258"/>
    </row>
    <row r="32" spans="1:14" ht="3" customHeight="1" x14ac:dyDescent="0.45">
      <c r="A32" s="58"/>
      <c r="B32" s="58"/>
      <c r="C32" s="58"/>
      <c r="D32" s="58"/>
      <c r="E32" s="58"/>
      <c r="F32" s="58"/>
      <c r="G32" s="58"/>
      <c r="H32" s="58"/>
      <c r="K32" s="258"/>
      <c r="L32" s="258"/>
      <c r="M32" s="258"/>
      <c r="N32" s="258"/>
    </row>
    <row r="33" spans="1:14" ht="15" x14ac:dyDescent="0.45">
      <c r="A33" s="26" t="str">
        <f>Teams!D36</f>
        <v>Enrico Ercolin</v>
      </c>
      <c r="B33" s="27">
        <f>Teams!E36</f>
        <v>325</v>
      </c>
      <c r="C33" s="37">
        <f>'Sp D1'!E19</f>
        <v>2</v>
      </c>
      <c r="D33" s="37">
        <f>'Sp D1'!F19</f>
        <v>845</v>
      </c>
      <c r="E33" s="37">
        <f>'Sp D1'!G19</f>
        <v>52</v>
      </c>
      <c r="F33" s="46">
        <f>'Sp D1'!H19</f>
        <v>16.25</v>
      </c>
      <c r="G33" s="37">
        <f>'Sp D1'!I19</f>
        <v>139</v>
      </c>
      <c r="H33" s="48">
        <f>D33/(4*Teams!E36)*100</f>
        <v>65</v>
      </c>
      <c r="K33" s="261"/>
      <c r="L33" s="258"/>
      <c r="M33" s="258"/>
      <c r="N33" s="258"/>
    </row>
    <row r="34" spans="1:14" ht="15" x14ac:dyDescent="0.45">
      <c r="A34" s="43" t="str">
        <f>Teams!D37</f>
        <v>Leonie Zillmann</v>
      </c>
      <c r="B34" s="44">
        <f>Teams!E37</f>
        <v>65</v>
      </c>
      <c r="C34" s="45">
        <f>'Sp D1'!E28</f>
        <v>0</v>
      </c>
      <c r="D34" s="45">
        <f>'Sp D1'!F28</f>
        <v>187</v>
      </c>
      <c r="E34" s="45">
        <f>'Sp D1'!G28</f>
        <v>105</v>
      </c>
      <c r="F34" s="47">
        <f>'Sp D1'!H28</f>
        <v>1.7809523809523808</v>
      </c>
      <c r="G34" s="45">
        <f>'Sp D1'!I28</f>
        <v>10</v>
      </c>
      <c r="H34" s="49">
        <f>D34/(4*Teams!E37)*100</f>
        <v>71.92307692307692</v>
      </c>
      <c r="K34" s="261"/>
      <c r="L34" s="258"/>
      <c r="M34" s="258"/>
      <c r="N34" s="258"/>
    </row>
    <row r="35" spans="1:14" ht="15" x14ac:dyDescent="0.45">
      <c r="A35" s="43" t="str">
        <f>Teams!D38</f>
        <v>Bredan MC Dermott</v>
      </c>
      <c r="B35" s="44">
        <f>Teams!E38</f>
        <v>65</v>
      </c>
      <c r="C35" s="45">
        <f>'Sp D1'!E37</f>
        <v>8</v>
      </c>
      <c r="D35" s="45">
        <f>'Sp D1'!F37</f>
        <v>260</v>
      </c>
      <c r="E35" s="45">
        <f>'Sp D1'!G37</f>
        <v>96</v>
      </c>
      <c r="F35" s="47">
        <f>'Sp D1'!H37</f>
        <v>2.7083333333333335</v>
      </c>
      <c r="G35" s="45">
        <f>'Sp D1'!I37</f>
        <v>25</v>
      </c>
      <c r="H35" s="49">
        <f>D35/(4*Teams!E38)*100</f>
        <v>100</v>
      </c>
      <c r="K35" s="261"/>
      <c r="L35" s="258"/>
      <c r="M35" s="258"/>
      <c r="N35" s="258"/>
    </row>
    <row r="36" spans="1:14" ht="15" x14ac:dyDescent="0.45">
      <c r="A36" s="43" t="str">
        <f>Teams!D39</f>
        <v>Aron Bichler</v>
      </c>
      <c r="B36" s="44">
        <f>Teams!E39</f>
        <v>59</v>
      </c>
      <c r="C36" s="45">
        <f>'Sp D1'!E46</f>
        <v>1</v>
      </c>
      <c r="D36" s="45">
        <f>'Sp D1'!F46</f>
        <v>189</v>
      </c>
      <c r="E36" s="45">
        <f>'Sp D1'!G46</f>
        <v>113</v>
      </c>
      <c r="F36" s="47">
        <f>'Sp D1'!H46</f>
        <v>1.6725663716814159</v>
      </c>
      <c r="G36" s="45">
        <f>'Sp D1'!I46</f>
        <v>14</v>
      </c>
      <c r="H36" s="49">
        <f>D36/(4*Teams!E39)*100</f>
        <v>80.084745762711862</v>
      </c>
      <c r="K36" s="261"/>
      <c r="L36" s="258"/>
      <c r="M36" s="258"/>
      <c r="N36" s="258"/>
    </row>
    <row r="37" spans="1:14" ht="15" x14ac:dyDescent="0.45">
      <c r="A37" s="43" t="str">
        <f>Teams!D40</f>
        <v>Lennart Menzel</v>
      </c>
      <c r="B37" s="44">
        <f>Teams!E40</f>
        <v>59</v>
      </c>
      <c r="C37" s="45">
        <f>'Sp D1'!E55</f>
        <v>6</v>
      </c>
      <c r="D37" s="45">
        <f>'Sp D1'!F55</f>
        <v>220</v>
      </c>
      <c r="E37" s="45">
        <f>'Sp D1'!G55</f>
        <v>101</v>
      </c>
      <c r="F37" s="47">
        <f>'Sp D1'!H55</f>
        <v>2.1782178217821784</v>
      </c>
      <c r="G37" s="45">
        <f>'Sp D1'!I55</f>
        <v>19</v>
      </c>
      <c r="H37" s="49">
        <f>D37/(4*Teams!E40)*100</f>
        <v>93.220338983050837</v>
      </c>
      <c r="K37" s="261"/>
      <c r="L37" s="258"/>
      <c r="M37" s="258"/>
      <c r="N37" s="258"/>
    </row>
    <row r="38" spans="1:14" ht="15" x14ac:dyDescent="0.45">
      <c r="A38" s="43" t="str">
        <f>Teams!D41</f>
        <v>Jeremia Leinesser</v>
      </c>
      <c r="B38" s="44">
        <f>Teams!E41</f>
        <v>53</v>
      </c>
      <c r="C38" s="45">
        <f>'Sp D2'!E19</f>
        <v>2</v>
      </c>
      <c r="D38" s="45">
        <f>'Sp D2'!F19</f>
        <v>162</v>
      </c>
      <c r="E38" s="45">
        <f>'Sp D2'!G19</f>
        <v>102</v>
      </c>
      <c r="F38" s="47">
        <f>'Sp D2'!H19</f>
        <v>1.588235294117647</v>
      </c>
      <c r="G38" s="45">
        <f>'Sp D2'!I19</f>
        <v>14</v>
      </c>
      <c r="H38" s="49">
        <f>D38/(4*Teams!E41)*100</f>
        <v>76.415094339622641</v>
      </c>
      <c r="K38" s="261"/>
      <c r="L38" s="258"/>
      <c r="M38" s="258"/>
      <c r="N38" s="258"/>
    </row>
    <row r="39" spans="1:14" ht="15" x14ac:dyDescent="0.45">
      <c r="A39" s="43" t="str">
        <f>Teams!D42</f>
        <v>Jan Gaspari</v>
      </c>
      <c r="B39" s="44">
        <f>Teams!E42</f>
        <v>38</v>
      </c>
      <c r="C39" s="45">
        <f>'Sp D2'!E28</f>
        <v>4</v>
      </c>
      <c r="D39" s="45">
        <f>'Sp D2'!F28</f>
        <v>126</v>
      </c>
      <c r="E39" s="45">
        <f>'Sp D2'!G28</f>
        <v>159</v>
      </c>
      <c r="F39" s="51">
        <f>'Sp D2'!H28</f>
        <v>0.79245283018867929</v>
      </c>
      <c r="G39" s="45">
        <f>'Sp D2'!I28</f>
        <v>9</v>
      </c>
      <c r="H39" s="49">
        <f>D39/(4*Teams!E42)*100</f>
        <v>82.89473684210526</v>
      </c>
      <c r="K39" s="261"/>
      <c r="L39" s="258"/>
      <c r="M39" s="258"/>
      <c r="N39" s="258"/>
    </row>
    <row r="40" spans="1:14" ht="15" x14ac:dyDescent="0.45">
      <c r="A40" s="28" t="str">
        <f>Teams!D43</f>
        <v>Jan Sellhast</v>
      </c>
      <c r="B40" s="29">
        <f>Teams!E43</f>
        <v>20</v>
      </c>
      <c r="C40" s="25">
        <f>'Sp D2'!E37</f>
        <v>4</v>
      </c>
      <c r="D40" s="25">
        <f>'Sp D2'!F37</f>
        <v>66</v>
      </c>
      <c r="E40" s="25">
        <f>'Sp D2'!G37</f>
        <v>172</v>
      </c>
      <c r="F40" s="52">
        <f>'Sp D2'!H37</f>
        <v>0.38372093023255816</v>
      </c>
      <c r="G40" s="25">
        <f>'Sp D2'!I37</f>
        <v>3</v>
      </c>
      <c r="H40" s="50">
        <f>D40/(4*Teams!E43)*100</f>
        <v>82.5</v>
      </c>
      <c r="K40" s="261"/>
      <c r="L40" s="258"/>
      <c r="M40" s="258"/>
      <c r="N40" s="258"/>
    </row>
    <row r="41" spans="1:14" x14ac:dyDescent="0.45">
      <c r="K41" s="262"/>
      <c r="L41" s="258"/>
      <c r="M41" s="258"/>
      <c r="N41" s="258"/>
    </row>
    <row r="42" spans="1:14" x14ac:dyDescent="0.45">
      <c r="K42" s="258"/>
      <c r="L42" s="258"/>
      <c r="M42" s="258"/>
      <c r="N42" s="258"/>
    </row>
  </sheetData>
  <sheetProtection password="DFE2" sheet="1" objects="1" scenarios="1" selectLockedCells="1" selectUnlockedCells="1"/>
  <mergeCells count="4">
    <mergeCell ref="A5:H5"/>
    <mergeCell ref="A4:H4"/>
    <mergeCell ref="A9:H9"/>
    <mergeCell ref="H12:H14"/>
  </mergeCells>
  <pageMargins left="1.299212598425197" right="0.31496062992125984" top="0.35433070866141736" bottom="0.35433070866141736" header="0.11811023622047245" footer="0.11811023622047245"/>
  <pageSetup paperSize="9" scale="81" orientation="landscape" r:id="rId1"/>
  <headerFooter>
    <oddFooter>&amp;CWalter van Dongen (wedstrijdleider JBV Amorti Zevenbergen)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7"/>
  <sheetViews>
    <sheetView tabSelected="1" zoomScale="75" zoomScaleNormal="75" workbookViewId="0">
      <selection activeCell="I42" sqref="I42"/>
    </sheetView>
  </sheetViews>
  <sheetFormatPr defaultRowHeight="14.25" x14ac:dyDescent="0.45"/>
  <cols>
    <col min="1" max="1" width="24.73046875" customWidth="1"/>
    <col min="2" max="2" width="43.1328125" customWidth="1"/>
    <col min="3" max="3" width="9.1328125" customWidth="1"/>
    <col min="4" max="4" width="12.3984375" customWidth="1"/>
    <col min="5" max="5" width="10.59765625" customWidth="1"/>
    <col min="6" max="6" width="12.1328125" customWidth="1"/>
    <col min="7" max="7" width="15.86328125" customWidth="1"/>
    <col min="8" max="8" width="10.3984375" customWidth="1"/>
    <col min="15" max="15" width="17.86328125" customWidth="1"/>
  </cols>
  <sheetData>
    <row r="1" spans="1:19" ht="30" customHeight="1" x14ac:dyDescent="0.45"/>
    <row r="2" spans="1:19" ht="30.75" customHeight="1" x14ac:dyDescent="0.45"/>
    <row r="3" spans="1:19" ht="21" customHeight="1" thickBot="1" x14ac:dyDescent="0.5">
      <c r="B3" s="286" t="s">
        <v>129</v>
      </c>
      <c r="C3" s="286"/>
      <c r="D3" s="286"/>
      <c r="E3" s="286"/>
      <c r="F3" s="286"/>
      <c r="G3" s="119"/>
      <c r="H3" s="119"/>
      <c r="I3" s="119"/>
      <c r="J3" s="119"/>
      <c r="K3" s="119"/>
      <c r="O3" s="119"/>
      <c r="P3" s="119"/>
      <c r="Q3" s="119"/>
      <c r="R3" s="119"/>
      <c r="S3" s="119"/>
    </row>
    <row r="4" spans="1:19" ht="32.25" customHeight="1" thickTop="1" thickBot="1" x14ac:dyDescent="0.5">
      <c r="B4" s="287" t="s">
        <v>37</v>
      </c>
      <c r="C4" s="288"/>
      <c r="D4" s="288"/>
      <c r="E4" s="288"/>
      <c r="F4" s="289"/>
      <c r="G4" s="121"/>
      <c r="H4" s="121"/>
      <c r="I4" s="121"/>
      <c r="J4" s="121"/>
      <c r="K4" s="121"/>
      <c r="O4" s="121"/>
      <c r="P4" s="122"/>
      <c r="Q4" s="122"/>
      <c r="R4" s="122"/>
      <c r="S4" s="122"/>
    </row>
    <row r="5" spans="1:19" ht="22.5" customHeight="1" thickTop="1" x14ac:dyDescent="0.45">
      <c r="B5" s="123" t="s">
        <v>192</v>
      </c>
      <c r="C5" s="123"/>
      <c r="D5" s="123"/>
      <c r="E5" s="123"/>
      <c r="F5" s="123"/>
      <c r="G5" s="123"/>
      <c r="H5" s="123"/>
      <c r="I5" s="123"/>
      <c r="J5" s="123"/>
      <c r="K5" s="123"/>
      <c r="L5" s="123"/>
      <c r="M5" s="123"/>
      <c r="P5" s="123"/>
      <c r="Q5" s="120"/>
      <c r="R5" s="120"/>
      <c r="S5" s="120"/>
    </row>
    <row r="6" spans="1:19" ht="14.25" customHeight="1" x14ac:dyDescent="0.45">
      <c r="A6" s="123"/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8" spans="1:19" ht="15" customHeight="1" x14ac:dyDescent="0.45">
      <c r="A8" s="329" t="s">
        <v>101</v>
      </c>
      <c r="B8" s="330"/>
      <c r="C8" s="330"/>
      <c r="D8" s="330"/>
      <c r="E8" s="330"/>
      <c r="F8" s="330"/>
      <c r="G8" s="330"/>
      <c r="H8" s="331"/>
    </row>
    <row r="9" spans="1:19" ht="2.1" customHeight="1" x14ac:dyDescent="0.45">
      <c r="A9" s="342"/>
      <c r="B9" s="342"/>
      <c r="C9" s="342"/>
      <c r="D9" s="342"/>
      <c r="E9" s="342"/>
      <c r="F9" s="342"/>
      <c r="G9" s="342"/>
      <c r="H9" s="342"/>
      <c r="I9" s="58"/>
    </row>
    <row r="10" spans="1:19" ht="12" customHeight="1" x14ac:dyDescent="0.45">
      <c r="A10" s="343" t="s">
        <v>102</v>
      </c>
      <c r="B10" s="344"/>
      <c r="C10" s="344"/>
      <c r="D10" s="344"/>
      <c r="E10" s="344"/>
      <c r="F10" s="344"/>
      <c r="G10" s="344"/>
      <c r="H10" s="345"/>
    </row>
    <row r="11" spans="1:19" ht="3" customHeight="1" x14ac:dyDescent="0.45">
      <c r="A11" s="106"/>
      <c r="B11" s="106"/>
      <c r="C11" s="106"/>
      <c r="D11" s="106"/>
      <c r="E11" s="106"/>
      <c r="F11" s="106"/>
      <c r="G11" s="106"/>
      <c r="H11" s="106"/>
      <c r="I11" s="4"/>
    </row>
    <row r="12" spans="1:19" ht="12.95" customHeight="1" x14ac:dyDescent="0.45">
      <c r="A12" s="237" t="s">
        <v>103</v>
      </c>
      <c r="B12" s="237" t="s">
        <v>106</v>
      </c>
      <c r="C12" s="237" t="s">
        <v>57</v>
      </c>
      <c r="D12" s="237" t="s">
        <v>60</v>
      </c>
      <c r="E12" s="237" t="s">
        <v>62</v>
      </c>
      <c r="F12" s="237" t="s">
        <v>65</v>
      </c>
      <c r="G12" s="237" t="s">
        <v>68</v>
      </c>
      <c r="H12" s="301" t="s">
        <v>75</v>
      </c>
      <c r="I12" s="4"/>
    </row>
    <row r="13" spans="1:19" ht="12.95" customHeight="1" x14ac:dyDescent="0.45">
      <c r="A13" s="238" t="s">
        <v>104</v>
      </c>
      <c r="B13" s="238" t="s">
        <v>107</v>
      </c>
      <c r="C13" s="238" t="s">
        <v>58</v>
      </c>
      <c r="D13" s="238" t="s">
        <v>60</v>
      </c>
      <c r="E13" s="238" t="s">
        <v>63</v>
      </c>
      <c r="F13" s="238" t="s">
        <v>66</v>
      </c>
      <c r="G13" s="238" t="s">
        <v>69</v>
      </c>
      <c r="H13" s="302"/>
      <c r="I13" s="4"/>
    </row>
    <row r="14" spans="1:19" ht="12.95" customHeight="1" x14ac:dyDescent="0.45">
      <c r="A14" s="239" t="s">
        <v>105</v>
      </c>
      <c r="B14" s="239" t="s">
        <v>106</v>
      </c>
      <c r="C14" s="239" t="s">
        <v>59</v>
      </c>
      <c r="D14" s="239" t="s">
        <v>61</v>
      </c>
      <c r="E14" s="239" t="s">
        <v>64</v>
      </c>
      <c r="F14" s="239" t="s">
        <v>67</v>
      </c>
      <c r="G14" s="239" t="s">
        <v>70</v>
      </c>
      <c r="H14" s="303"/>
      <c r="I14" s="4"/>
    </row>
    <row r="15" spans="1:19" ht="12.95" customHeight="1" x14ac:dyDescent="0.45">
      <c r="A15" s="107">
        <v>2</v>
      </c>
      <c r="B15" s="108" t="s">
        <v>108</v>
      </c>
      <c r="C15" s="237">
        <f>'B-D'!D19</f>
        <v>10</v>
      </c>
      <c r="D15" s="237">
        <f>'B-D'!E19</f>
        <v>617</v>
      </c>
      <c r="E15" s="237">
        <f>'B-D'!F19</f>
        <v>211</v>
      </c>
      <c r="F15" s="237"/>
      <c r="G15" s="237"/>
      <c r="H15" s="67">
        <f>'B-D'!I19</f>
        <v>83.265856950067473</v>
      </c>
      <c r="I15" s="4"/>
    </row>
    <row r="16" spans="1:19" ht="12.95" customHeight="1" x14ac:dyDescent="0.45">
      <c r="A16" s="109">
        <v>0</v>
      </c>
      <c r="B16" s="91" t="s">
        <v>109</v>
      </c>
      <c r="C16" s="89">
        <f>'B-D'!N19</f>
        <v>6</v>
      </c>
      <c r="D16" s="89">
        <f>'B-D'!O19</f>
        <v>610</v>
      </c>
      <c r="E16" s="89">
        <f>'B-D'!P19</f>
        <v>211</v>
      </c>
      <c r="F16" s="89"/>
      <c r="G16" s="89"/>
      <c r="H16" s="110">
        <f>'B-D'!S19</f>
        <v>89.181286549707607</v>
      </c>
      <c r="I16" s="4"/>
    </row>
    <row r="17" spans="1:8" ht="2.1" customHeight="1" x14ac:dyDescent="0.45">
      <c r="A17" s="112"/>
      <c r="B17" s="112"/>
      <c r="C17" s="112"/>
      <c r="D17" s="112"/>
      <c r="E17" s="112"/>
      <c r="F17" s="112"/>
      <c r="G17" s="112"/>
      <c r="H17" s="112"/>
    </row>
    <row r="18" spans="1:8" ht="12.95" customHeight="1" x14ac:dyDescent="0.45">
      <c r="A18" s="107">
        <v>2</v>
      </c>
      <c r="B18" s="108" t="s">
        <v>108</v>
      </c>
      <c r="C18" s="237">
        <f>'B-N'!D19</f>
        <v>10</v>
      </c>
      <c r="D18" s="237">
        <f>'B-N'!E19</f>
        <v>654</v>
      </c>
      <c r="E18" s="237">
        <f>'B-N'!F19</f>
        <v>191</v>
      </c>
      <c r="F18" s="237"/>
      <c r="G18" s="237"/>
      <c r="H18" s="67">
        <f>'B-N'!I19</f>
        <v>88.259109311740886</v>
      </c>
    </row>
    <row r="19" spans="1:8" ht="12.95" customHeight="1" x14ac:dyDescent="0.45">
      <c r="A19" s="109">
        <v>0</v>
      </c>
      <c r="B19" s="91" t="s">
        <v>110</v>
      </c>
      <c r="C19" s="89">
        <f>'B-N'!N19</f>
        <v>6</v>
      </c>
      <c r="D19" s="89">
        <f>'B-N'!O19</f>
        <v>648</v>
      </c>
      <c r="E19" s="89">
        <f>'B-N'!P19</f>
        <v>191</v>
      </c>
      <c r="F19" s="89"/>
      <c r="G19" s="89"/>
      <c r="H19" s="110">
        <f>'B-N'!S19</f>
        <v>80.098887515451182</v>
      </c>
    </row>
    <row r="20" spans="1:8" ht="2.1" customHeight="1" x14ac:dyDescent="0.45">
      <c r="A20" s="112"/>
      <c r="B20" s="112"/>
      <c r="C20" s="112"/>
      <c r="D20" s="112"/>
      <c r="E20" s="112"/>
      <c r="F20" s="112"/>
      <c r="G20" s="112"/>
      <c r="H20" s="112"/>
    </row>
    <row r="21" spans="1:8" ht="12.95" customHeight="1" x14ac:dyDescent="0.45">
      <c r="A21" s="107">
        <v>1</v>
      </c>
      <c r="B21" s="111" t="s">
        <v>110</v>
      </c>
      <c r="C21" s="237">
        <f>'N-D'!D19</f>
        <v>8</v>
      </c>
      <c r="D21" s="237">
        <f>'N-D'!E19</f>
        <v>761</v>
      </c>
      <c r="E21" s="237">
        <f>'N-D'!F19</f>
        <v>225</v>
      </c>
      <c r="F21" s="237"/>
      <c r="G21" s="237"/>
      <c r="H21" s="67">
        <f>'N-D'!I19</f>
        <v>94.066749072929539</v>
      </c>
    </row>
    <row r="22" spans="1:8" ht="12.95" customHeight="1" x14ac:dyDescent="0.45">
      <c r="A22" s="109">
        <v>1</v>
      </c>
      <c r="B22" s="91" t="s">
        <v>109</v>
      </c>
      <c r="C22" s="89">
        <f>'N-D'!N19</f>
        <v>8</v>
      </c>
      <c r="D22" s="89">
        <f>'N-D'!O19</f>
        <v>375</v>
      </c>
      <c r="E22" s="89">
        <f>'N-D'!P19</f>
        <v>225</v>
      </c>
      <c r="F22" s="89"/>
      <c r="G22" s="89"/>
      <c r="H22" s="110">
        <f>'N-D'!S19</f>
        <v>54.824561403508774</v>
      </c>
    </row>
    <row r="23" spans="1:8" ht="3" customHeight="1" x14ac:dyDescent="0.45">
      <c r="A23" s="308"/>
      <c r="B23" s="308"/>
      <c r="C23" s="308"/>
      <c r="D23" s="308"/>
      <c r="E23" s="308"/>
      <c r="F23" s="308"/>
      <c r="G23" s="308"/>
      <c r="H23" s="308"/>
    </row>
    <row r="24" spans="1:8" ht="12" customHeight="1" x14ac:dyDescent="0.45">
      <c r="A24" s="346" t="s">
        <v>111</v>
      </c>
      <c r="B24" s="347"/>
      <c r="C24" s="347"/>
      <c r="D24" s="347"/>
      <c r="E24" s="347"/>
      <c r="F24" s="347"/>
      <c r="G24" s="347"/>
      <c r="H24" s="348"/>
    </row>
    <row r="25" spans="1:8" ht="3" customHeight="1" x14ac:dyDescent="0.45">
      <c r="A25" s="309"/>
      <c r="B25" s="309"/>
      <c r="C25" s="309"/>
      <c r="D25" s="309"/>
      <c r="E25" s="309"/>
      <c r="F25" s="309"/>
      <c r="G25" s="309"/>
      <c r="H25" s="309"/>
    </row>
    <row r="26" spans="1:8" ht="12.95" customHeight="1" x14ac:dyDescent="0.45">
      <c r="A26" s="237" t="s">
        <v>103</v>
      </c>
      <c r="B26" s="237" t="s">
        <v>106</v>
      </c>
      <c r="C26" s="237" t="s">
        <v>57</v>
      </c>
      <c r="D26" s="237" t="s">
        <v>60</v>
      </c>
      <c r="E26" s="237" t="s">
        <v>62</v>
      </c>
      <c r="F26" s="237" t="s">
        <v>65</v>
      </c>
      <c r="G26" s="237" t="s">
        <v>68</v>
      </c>
      <c r="H26" s="301" t="s">
        <v>75</v>
      </c>
    </row>
    <row r="27" spans="1:8" ht="12.95" customHeight="1" x14ac:dyDescent="0.45">
      <c r="A27" s="238" t="s">
        <v>104</v>
      </c>
      <c r="B27" s="238" t="s">
        <v>107</v>
      </c>
      <c r="C27" s="238" t="s">
        <v>58</v>
      </c>
      <c r="D27" s="238" t="s">
        <v>60</v>
      </c>
      <c r="E27" s="238" t="s">
        <v>63</v>
      </c>
      <c r="F27" s="238" t="s">
        <v>66</v>
      </c>
      <c r="G27" s="238" t="s">
        <v>69</v>
      </c>
      <c r="H27" s="302"/>
    </row>
    <row r="28" spans="1:8" ht="12.95" customHeight="1" x14ac:dyDescent="0.45">
      <c r="A28" s="239" t="s">
        <v>105</v>
      </c>
      <c r="B28" s="239" t="s">
        <v>106</v>
      </c>
      <c r="C28" s="239" t="s">
        <v>59</v>
      </c>
      <c r="D28" s="239" t="s">
        <v>61</v>
      </c>
      <c r="E28" s="239" t="s">
        <v>64</v>
      </c>
      <c r="F28" s="239" t="s">
        <v>67</v>
      </c>
      <c r="G28" s="239" t="s">
        <v>70</v>
      </c>
      <c r="H28" s="303"/>
    </row>
    <row r="29" spans="1:8" ht="12.95" customHeight="1" x14ac:dyDescent="0.45">
      <c r="A29" s="107">
        <v>0</v>
      </c>
      <c r="B29" s="108" t="s">
        <v>109</v>
      </c>
      <c r="C29" s="237">
        <f>'B-D'!D33</f>
        <v>5</v>
      </c>
      <c r="D29" s="237">
        <f>'B-D'!E33</f>
        <v>512</v>
      </c>
      <c r="E29" s="237">
        <f>'B-D'!F33</f>
        <v>208</v>
      </c>
      <c r="F29" s="237"/>
      <c r="G29" s="237"/>
      <c r="H29" s="67">
        <f>'B-D'!I33</f>
        <v>74.853801169590639</v>
      </c>
    </row>
    <row r="30" spans="1:8" ht="12.95" customHeight="1" x14ac:dyDescent="0.45">
      <c r="A30" s="109">
        <v>2</v>
      </c>
      <c r="B30" s="91" t="s">
        <v>108</v>
      </c>
      <c r="C30" s="89">
        <f>'B-D'!N33</f>
        <v>11</v>
      </c>
      <c r="D30" s="89">
        <f>'B-D'!O33</f>
        <v>725</v>
      </c>
      <c r="E30" s="89">
        <f>'B-D'!P33</f>
        <v>208</v>
      </c>
      <c r="F30" s="89"/>
      <c r="G30" s="89"/>
      <c r="H30" s="110">
        <f>'B-D'!S33</f>
        <v>97.840755735492579</v>
      </c>
    </row>
    <row r="31" spans="1:8" ht="2.1" customHeight="1" x14ac:dyDescent="0.45">
      <c r="A31" s="307"/>
      <c r="B31" s="307"/>
      <c r="C31" s="307"/>
      <c r="D31" s="307"/>
      <c r="E31" s="307"/>
      <c r="F31" s="307"/>
      <c r="G31" s="307"/>
      <c r="H31" s="307"/>
    </row>
    <row r="32" spans="1:8" ht="12.95" customHeight="1" x14ac:dyDescent="0.45">
      <c r="A32" s="107">
        <v>0</v>
      </c>
      <c r="B32" s="108" t="s">
        <v>110</v>
      </c>
      <c r="C32" s="237">
        <f>'B-N'!D33</f>
        <v>6</v>
      </c>
      <c r="D32" s="237">
        <f>'B-N'!E33</f>
        <v>619</v>
      </c>
      <c r="E32" s="237">
        <f>'B-N'!F33</f>
        <v>196</v>
      </c>
      <c r="F32" s="237"/>
      <c r="G32" s="237"/>
      <c r="H32" s="67">
        <f>'B-N'!I33</f>
        <v>76.514215080346105</v>
      </c>
    </row>
    <row r="33" spans="1:8" ht="12.95" customHeight="1" x14ac:dyDescent="0.45">
      <c r="A33" s="109">
        <v>2</v>
      </c>
      <c r="B33" s="91" t="s">
        <v>108</v>
      </c>
      <c r="C33" s="89">
        <f>'B-N'!N33</f>
        <v>10</v>
      </c>
      <c r="D33" s="89">
        <f>'B-N'!O33</f>
        <v>649</v>
      </c>
      <c r="E33" s="89">
        <f>'B-N'!P33</f>
        <v>196</v>
      </c>
      <c r="F33" s="89"/>
      <c r="G33" s="89"/>
      <c r="H33" s="110">
        <f>'B-N'!S33</f>
        <v>87.58434547908233</v>
      </c>
    </row>
    <row r="34" spans="1:8" ht="2.1" customHeight="1" x14ac:dyDescent="0.45">
      <c r="A34" s="307"/>
      <c r="B34" s="307"/>
      <c r="C34" s="307"/>
      <c r="D34" s="307"/>
      <c r="E34" s="307"/>
      <c r="F34" s="307"/>
      <c r="G34" s="307"/>
      <c r="H34" s="307"/>
    </row>
    <row r="35" spans="1:8" ht="12.95" customHeight="1" x14ac:dyDescent="0.45">
      <c r="A35" s="107">
        <v>1</v>
      </c>
      <c r="B35" s="111" t="s">
        <v>109</v>
      </c>
      <c r="C35" s="237">
        <f>'N-D'!D33</f>
        <v>8</v>
      </c>
      <c r="D35" s="237">
        <f>'N-D'!E33</f>
        <v>558</v>
      </c>
      <c r="E35" s="237">
        <f>'N-D'!F33</f>
        <v>236</v>
      </c>
      <c r="F35" s="237"/>
      <c r="G35" s="237"/>
      <c r="H35" s="67">
        <f>'N-D'!I33</f>
        <v>81.578947368421055</v>
      </c>
    </row>
    <row r="36" spans="1:8" ht="12.95" customHeight="1" x14ac:dyDescent="0.45">
      <c r="A36" s="109">
        <v>1</v>
      </c>
      <c r="B36" s="91" t="s">
        <v>110</v>
      </c>
      <c r="C36" s="89">
        <f>'N-D'!N33</f>
        <v>8</v>
      </c>
      <c r="D36" s="89">
        <f>'N-D'!O33</f>
        <v>750</v>
      </c>
      <c r="E36" s="89">
        <f>'N-D'!P33</f>
        <v>236</v>
      </c>
      <c r="F36" s="89"/>
      <c r="G36" s="89"/>
      <c r="H36" s="110">
        <f>'N-D'!S33</f>
        <v>92.707045735475901</v>
      </c>
    </row>
    <row r="37" spans="1:8" ht="12" customHeight="1" x14ac:dyDescent="0.45">
      <c r="A37" s="338"/>
      <c r="B37" s="338"/>
      <c r="C37" s="338"/>
      <c r="D37" s="338"/>
      <c r="E37" s="338"/>
      <c r="F37" s="338"/>
      <c r="G37" s="338"/>
      <c r="H37" s="338"/>
    </row>
    <row r="38" spans="1:8" ht="12.95" customHeight="1" x14ac:dyDescent="0.45">
      <c r="B38" s="234" t="s">
        <v>106</v>
      </c>
      <c r="C38" s="339" t="s">
        <v>103</v>
      </c>
      <c r="D38" s="340"/>
      <c r="E38" s="341"/>
      <c r="F38" s="234" t="s">
        <v>57</v>
      </c>
      <c r="G38" s="242" t="s">
        <v>112</v>
      </c>
    </row>
    <row r="39" spans="1:8" ht="12.95" customHeight="1" x14ac:dyDescent="0.45">
      <c r="B39" s="235" t="s">
        <v>107</v>
      </c>
      <c r="C39" s="349" t="s">
        <v>104</v>
      </c>
      <c r="D39" s="350"/>
      <c r="E39" s="351"/>
      <c r="F39" s="235" t="s">
        <v>58</v>
      </c>
      <c r="G39" s="243" t="s">
        <v>113</v>
      </c>
    </row>
    <row r="40" spans="1:8" ht="12.95" customHeight="1" x14ac:dyDescent="0.45">
      <c r="B40" s="236" t="s">
        <v>106</v>
      </c>
      <c r="C40" s="352" t="s">
        <v>105</v>
      </c>
      <c r="D40" s="353"/>
      <c r="E40" s="354"/>
      <c r="F40" s="236" t="s">
        <v>59</v>
      </c>
      <c r="G40" s="244" t="s">
        <v>114</v>
      </c>
    </row>
    <row r="41" spans="1:8" x14ac:dyDescent="0.45">
      <c r="A41" s="228" t="s">
        <v>225</v>
      </c>
      <c r="B41" s="32" t="s">
        <v>110</v>
      </c>
      <c r="C41" s="355">
        <f>A19+A21</f>
        <v>1</v>
      </c>
      <c r="D41" s="356"/>
      <c r="E41" s="357"/>
      <c r="F41" s="33">
        <f>C19+C21</f>
        <v>14</v>
      </c>
      <c r="G41" s="246">
        <v>2</v>
      </c>
    </row>
    <row r="42" spans="1:8" x14ac:dyDescent="0.45">
      <c r="A42" s="225" t="s">
        <v>123</v>
      </c>
      <c r="B42" s="32" t="s">
        <v>109</v>
      </c>
      <c r="C42" s="355">
        <f>A16+A22</f>
        <v>1</v>
      </c>
      <c r="D42" s="356"/>
      <c r="E42" s="357"/>
      <c r="F42" s="33">
        <f>C16+C22</f>
        <v>14</v>
      </c>
      <c r="G42" s="246">
        <v>3</v>
      </c>
    </row>
    <row r="43" spans="1:8" x14ac:dyDescent="0.45">
      <c r="A43" s="229" t="s">
        <v>226</v>
      </c>
      <c r="B43" s="240" t="s">
        <v>108</v>
      </c>
      <c r="C43" s="355">
        <f>A15+A18</f>
        <v>4</v>
      </c>
      <c r="D43" s="356"/>
      <c r="E43" s="357"/>
      <c r="F43" s="33">
        <f>C15+C18</f>
        <v>20</v>
      </c>
      <c r="G43" s="246">
        <v>1</v>
      </c>
    </row>
    <row r="44" spans="1:8" x14ac:dyDescent="0.45">
      <c r="A44" s="230" t="s">
        <v>227</v>
      </c>
      <c r="B44" s="30" t="s">
        <v>110</v>
      </c>
      <c r="C44" s="332">
        <f>A32+A36</f>
        <v>1</v>
      </c>
      <c r="D44" s="333"/>
      <c r="E44" s="334"/>
      <c r="F44" s="31">
        <f>C32+C36</f>
        <v>14</v>
      </c>
      <c r="G44" s="247">
        <v>2</v>
      </c>
    </row>
    <row r="45" spans="1:8" x14ac:dyDescent="0.45">
      <c r="A45" s="226" t="s">
        <v>127</v>
      </c>
      <c r="B45" s="30" t="s">
        <v>109</v>
      </c>
      <c r="C45" s="332">
        <f>A29+A35</f>
        <v>1</v>
      </c>
      <c r="D45" s="333"/>
      <c r="E45" s="334"/>
      <c r="F45" s="31">
        <f>C29+C35</f>
        <v>13</v>
      </c>
      <c r="G45" s="247">
        <v>3</v>
      </c>
    </row>
    <row r="46" spans="1:8" x14ac:dyDescent="0.45">
      <c r="A46" s="231" t="s">
        <v>228</v>
      </c>
      <c r="B46" s="241" t="s">
        <v>108</v>
      </c>
      <c r="C46" s="332">
        <f>A30+A33</f>
        <v>4</v>
      </c>
      <c r="D46" s="333"/>
      <c r="E46" s="334"/>
      <c r="F46" s="31">
        <f>C30+C33</f>
        <v>21</v>
      </c>
      <c r="G46" s="247">
        <v>1</v>
      </c>
    </row>
    <row r="47" spans="1:8" x14ac:dyDescent="0.45">
      <c r="A47" s="232" t="s">
        <v>124</v>
      </c>
      <c r="B47" s="34" t="s">
        <v>110</v>
      </c>
      <c r="C47" s="335">
        <f>C41+C44</f>
        <v>2</v>
      </c>
      <c r="D47" s="336"/>
      <c r="E47" s="337"/>
      <c r="F47" s="35">
        <f>F41+F44</f>
        <v>28</v>
      </c>
      <c r="G47" s="245">
        <v>2</v>
      </c>
    </row>
    <row r="48" spans="1:8" x14ac:dyDescent="0.45">
      <c r="A48" s="227" t="s">
        <v>126</v>
      </c>
      <c r="B48" s="34" t="s">
        <v>109</v>
      </c>
      <c r="C48" s="335">
        <f>C42+C45</f>
        <v>2</v>
      </c>
      <c r="D48" s="336"/>
      <c r="E48" s="337"/>
      <c r="F48" s="35">
        <f>F42+F45</f>
        <v>27</v>
      </c>
      <c r="G48" s="245">
        <v>3</v>
      </c>
    </row>
    <row r="49" spans="1:7" x14ac:dyDescent="0.45">
      <c r="A49" s="233" t="s">
        <v>125</v>
      </c>
      <c r="B49" s="36" t="s">
        <v>108</v>
      </c>
      <c r="C49" s="335">
        <f>C43+C46</f>
        <v>8</v>
      </c>
      <c r="D49" s="336"/>
      <c r="E49" s="337"/>
      <c r="F49" s="35">
        <f>F43+F46</f>
        <v>41</v>
      </c>
      <c r="G49" s="245">
        <v>1</v>
      </c>
    </row>
    <row r="57" spans="1:7" ht="55.5" customHeight="1" x14ac:dyDescent="0.45"/>
  </sheetData>
  <sheetProtection password="DFE2" sheet="1" objects="1" scenarios="1" selectLockedCells="1" selectUnlockedCells="1"/>
  <mergeCells count="25">
    <mergeCell ref="A24:H24"/>
    <mergeCell ref="C48:E48"/>
    <mergeCell ref="C49:E49"/>
    <mergeCell ref="C39:E39"/>
    <mergeCell ref="C40:E40"/>
    <mergeCell ref="C41:E41"/>
    <mergeCell ref="C42:E42"/>
    <mergeCell ref="C43:E43"/>
    <mergeCell ref="C44:E44"/>
    <mergeCell ref="B3:F3"/>
    <mergeCell ref="B4:F4"/>
    <mergeCell ref="C45:E45"/>
    <mergeCell ref="C46:E46"/>
    <mergeCell ref="C47:E47"/>
    <mergeCell ref="A25:H25"/>
    <mergeCell ref="H26:H28"/>
    <mergeCell ref="A31:H31"/>
    <mergeCell ref="A34:H34"/>
    <mergeCell ref="A37:H37"/>
    <mergeCell ref="C38:E38"/>
    <mergeCell ref="A8:H8"/>
    <mergeCell ref="A9:H9"/>
    <mergeCell ref="A10:H10"/>
    <mergeCell ref="H12:H14"/>
    <mergeCell ref="A23:H23"/>
  </mergeCells>
  <pageMargins left="1.1023622047244095" right="0.11811023622047245" top="0.35433070866141736" bottom="0.35433070866141736" header="0.11811023622047245" footer="0.11811023622047245"/>
  <pageSetup paperSize="9" scale="87" orientation="landscape" r:id="rId1"/>
  <headerFooter>
    <oddFooter>&amp;CWalter van Dongen (wedstrijdleider JBV Amorti Zevenbergen)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76"/>
  <sheetViews>
    <sheetView zoomScale="75" zoomScaleNormal="75" workbookViewId="0">
      <selection activeCell="K18" sqref="K18"/>
    </sheetView>
  </sheetViews>
  <sheetFormatPr defaultRowHeight="14.25" x14ac:dyDescent="0.45"/>
  <cols>
    <col min="1" max="1" width="13.86328125" customWidth="1"/>
    <col min="2" max="2" width="1.1328125" customWidth="1"/>
    <col min="3" max="3" width="15.86328125" customWidth="1"/>
    <col min="4" max="4" width="4.73046875" customWidth="1"/>
    <col min="5" max="5" width="23.73046875" customWidth="1"/>
    <col min="6" max="6" width="1.73046875" customWidth="1"/>
    <col min="7" max="7" width="4.73046875" customWidth="1"/>
    <col min="8" max="8" width="23.59765625" customWidth="1"/>
    <col min="9" max="9" width="2.59765625" customWidth="1"/>
    <col min="10" max="10" width="4.73046875" customWidth="1"/>
    <col min="11" max="11" width="23.59765625" customWidth="1"/>
    <col min="12" max="12" width="1.73046875" customWidth="1"/>
    <col min="13" max="13" width="4.73046875" customWidth="1"/>
    <col min="14" max="14" width="23.59765625" customWidth="1"/>
    <col min="15" max="15" width="2.59765625" customWidth="1"/>
    <col min="16" max="16" width="4.73046875" customWidth="1"/>
    <col min="17" max="17" width="20.73046875" customWidth="1"/>
    <col min="18" max="18" width="1.73046875" customWidth="1"/>
    <col min="19" max="19" width="4.73046875" customWidth="1"/>
    <col min="20" max="20" width="22.59765625" customWidth="1"/>
    <col min="21" max="21" width="2.59765625" customWidth="1"/>
    <col min="22" max="22" width="4.73046875" customWidth="1"/>
    <col min="23" max="23" width="20.73046875" customWidth="1"/>
    <col min="24" max="24" width="1.73046875" customWidth="1"/>
    <col min="25" max="25" width="4.73046875" customWidth="1"/>
    <col min="26" max="26" width="22.59765625" customWidth="1"/>
    <col min="27" max="27" width="2.59765625" customWidth="1"/>
    <col min="28" max="28" width="4.73046875" customWidth="1"/>
    <col min="29" max="29" width="18.86328125" customWidth="1"/>
    <col min="30" max="30" width="1.73046875" customWidth="1"/>
    <col min="31" max="31" width="4.73046875" customWidth="1"/>
    <col min="32" max="32" width="20.73046875" customWidth="1"/>
    <col min="33" max="33" width="2.59765625" customWidth="1"/>
    <col min="34" max="34" width="4.73046875" customWidth="1"/>
    <col min="35" max="35" width="17.3984375" customWidth="1"/>
    <col min="36" max="36" width="1.73046875" customWidth="1"/>
    <col min="37" max="37" width="4.73046875" customWidth="1"/>
    <col min="38" max="38" width="20.73046875" customWidth="1"/>
  </cols>
  <sheetData>
    <row r="1" spans="1:43" ht="48" customHeight="1" x14ac:dyDescent="0.45">
      <c r="A1" s="276" t="s">
        <v>193</v>
      </c>
      <c r="B1" s="276"/>
      <c r="C1" s="276"/>
      <c r="D1" s="276"/>
      <c r="E1" s="276"/>
      <c r="F1" s="276"/>
      <c r="G1" s="276"/>
      <c r="H1" s="276"/>
      <c r="I1" s="276"/>
      <c r="J1" s="276"/>
      <c r="K1" s="276"/>
      <c r="L1" s="276"/>
      <c r="M1" s="276"/>
      <c r="N1" s="276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</row>
    <row r="2" spans="1:43" ht="30" x14ac:dyDescent="0.45">
      <c r="A2" s="277" t="s">
        <v>194</v>
      </c>
      <c r="B2" s="277"/>
      <c r="C2" s="277"/>
      <c r="D2" s="277"/>
      <c r="E2" s="277"/>
      <c r="F2" s="277"/>
      <c r="G2" s="277"/>
      <c r="H2" s="277"/>
      <c r="I2" s="277"/>
      <c r="J2" s="277"/>
      <c r="K2" s="277"/>
      <c r="L2" s="277"/>
      <c r="M2" s="277"/>
      <c r="N2" s="277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</row>
    <row r="3" spans="1:43" ht="15.75" x14ac:dyDescent="0.45">
      <c r="A3" s="125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</row>
    <row r="4" spans="1:43" ht="27.75" x14ac:dyDescent="0.45">
      <c r="A4" s="214"/>
      <c r="B4" s="181"/>
      <c r="C4" s="181"/>
      <c r="D4" s="278" t="s">
        <v>195</v>
      </c>
      <c r="E4" s="278"/>
      <c r="F4" s="278"/>
      <c r="G4" s="278"/>
      <c r="H4" s="278"/>
      <c r="I4" s="215"/>
      <c r="J4" s="278" t="s">
        <v>196</v>
      </c>
      <c r="K4" s="278"/>
      <c r="L4" s="278"/>
      <c r="M4" s="278"/>
      <c r="N4" s="278"/>
      <c r="O4" s="181"/>
      <c r="AA4" s="124"/>
      <c r="AB4" s="124"/>
      <c r="AC4" s="124"/>
      <c r="AD4" s="124"/>
      <c r="AE4" s="124"/>
      <c r="AF4" s="124"/>
      <c r="AG4" s="124"/>
      <c r="AH4" s="124"/>
      <c r="AI4" s="124"/>
      <c r="AJ4" s="124"/>
      <c r="AK4" s="124"/>
      <c r="AL4" s="124"/>
    </row>
    <row r="5" spans="1:43" x14ac:dyDescent="0.45">
      <c r="A5" s="124"/>
      <c r="B5" s="124"/>
      <c r="C5" s="124"/>
      <c r="D5" s="126"/>
      <c r="E5" s="126"/>
      <c r="F5" s="126"/>
      <c r="G5" s="126"/>
      <c r="H5" s="126"/>
      <c r="I5" s="124"/>
      <c r="J5" s="126"/>
      <c r="K5" s="126"/>
      <c r="L5" s="126"/>
      <c r="M5" s="126"/>
      <c r="N5" s="126"/>
      <c r="O5" s="124"/>
      <c r="AA5" s="124"/>
      <c r="AB5" s="124"/>
      <c r="AC5" s="124"/>
      <c r="AD5" s="124"/>
      <c r="AE5" s="124"/>
      <c r="AF5" s="124"/>
      <c r="AG5" s="124"/>
      <c r="AH5" s="124"/>
      <c r="AI5" s="124"/>
      <c r="AJ5" s="124"/>
      <c r="AK5" s="124"/>
      <c r="AL5" s="124"/>
    </row>
    <row r="6" spans="1:43" ht="18" x14ac:dyDescent="0.45">
      <c r="A6" s="216" t="s">
        <v>199</v>
      </c>
      <c r="B6" s="216"/>
      <c r="C6" s="216" t="s">
        <v>212</v>
      </c>
      <c r="D6" s="154" t="str">
        <f>Teams!C30</f>
        <v>B 8</v>
      </c>
      <c r="E6" s="204" t="str">
        <f>Teams!D30</f>
        <v>Kevin vande Moortele</v>
      </c>
      <c r="F6" s="156" t="s">
        <v>200</v>
      </c>
      <c r="G6" s="155" t="str">
        <f>Teams!C43</f>
        <v>D 8</v>
      </c>
      <c r="H6" s="206" t="str">
        <f>Teams!D43</f>
        <v>Jan Sellhast</v>
      </c>
      <c r="I6" s="157"/>
      <c r="J6" s="158" t="str">
        <f>Teams!C16</f>
        <v>N 7</v>
      </c>
      <c r="K6" s="207" t="str">
        <f>Teams!D16</f>
        <v>Bradley Roeten</v>
      </c>
      <c r="L6" s="156" t="s">
        <v>200</v>
      </c>
      <c r="M6" s="159" t="str">
        <f>Teams!C29</f>
        <v>B 7</v>
      </c>
      <c r="N6" s="204" t="str">
        <f>Teams!D29</f>
        <v>Dylan Parent</v>
      </c>
      <c r="O6" s="157"/>
      <c r="AA6" s="126"/>
      <c r="AB6" s="126"/>
      <c r="AC6" s="126"/>
      <c r="AD6" s="126"/>
      <c r="AE6" s="126"/>
      <c r="AF6" s="126"/>
      <c r="AG6" s="126"/>
      <c r="AH6" s="126"/>
      <c r="AI6" s="126"/>
      <c r="AJ6" s="126"/>
      <c r="AK6" s="126"/>
      <c r="AL6" s="126"/>
      <c r="AM6" s="141" t="s">
        <v>81</v>
      </c>
      <c r="AN6" s="200"/>
      <c r="AO6" s="142" t="s">
        <v>82</v>
      </c>
      <c r="AQ6" s="149" t="s">
        <v>89</v>
      </c>
    </row>
    <row r="7" spans="1:43" ht="18" x14ac:dyDescent="0.45">
      <c r="A7" s="216"/>
      <c r="B7" s="216"/>
      <c r="C7" s="216"/>
      <c r="D7" s="157"/>
      <c r="E7" s="204"/>
      <c r="F7" s="157"/>
      <c r="G7" s="157"/>
      <c r="H7" s="204"/>
      <c r="I7" s="157"/>
      <c r="J7" s="157"/>
      <c r="K7" s="204"/>
      <c r="L7" s="157"/>
      <c r="M7" s="157"/>
      <c r="N7" s="204"/>
      <c r="O7" s="157"/>
      <c r="AA7" s="126"/>
      <c r="AB7" s="126"/>
      <c r="AC7" s="126"/>
      <c r="AD7" s="126"/>
      <c r="AE7" s="126"/>
      <c r="AF7" s="126"/>
      <c r="AG7" s="126"/>
      <c r="AH7" s="126"/>
      <c r="AI7" s="126"/>
      <c r="AJ7" s="126"/>
      <c r="AK7" s="126"/>
      <c r="AL7" s="126"/>
      <c r="AM7" s="150" t="s">
        <v>90</v>
      </c>
      <c r="AN7" s="200"/>
      <c r="AO7" s="139" t="s">
        <v>79</v>
      </c>
      <c r="AQ7" s="140" t="s">
        <v>80</v>
      </c>
    </row>
    <row r="8" spans="1:43" ht="18" x14ac:dyDescent="0.45">
      <c r="A8" s="216" t="s">
        <v>201</v>
      </c>
      <c r="B8" s="216"/>
      <c r="C8" s="216" t="s">
        <v>213</v>
      </c>
      <c r="D8" s="164" t="str">
        <f>Teams!C13</f>
        <v>N 4</v>
      </c>
      <c r="E8" s="207" t="str">
        <f>Teams!D13</f>
        <v>Marius Kroonen</v>
      </c>
      <c r="F8" s="156" t="s">
        <v>200</v>
      </c>
      <c r="G8" s="165" t="str">
        <f>Teams!C26</f>
        <v>B 4</v>
      </c>
      <c r="H8" s="204" t="str">
        <f>Teams!D26</f>
        <v>Rémy Dhayer</v>
      </c>
      <c r="I8" s="157"/>
      <c r="J8" s="166" t="str">
        <f>Teams!C38</f>
        <v>D 3</v>
      </c>
      <c r="K8" s="206" t="str">
        <f>Teams!D38</f>
        <v>Bredan MC Dermott</v>
      </c>
      <c r="L8" s="156" t="s">
        <v>200</v>
      </c>
      <c r="M8" s="167" t="str">
        <f>Teams!C12</f>
        <v>N 3</v>
      </c>
      <c r="N8" s="207" t="str">
        <f>Teams!D12</f>
        <v>Piet Kok</v>
      </c>
      <c r="O8" s="157"/>
      <c r="AA8" s="126"/>
      <c r="AB8" s="126"/>
      <c r="AC8" s="126"/>
      <c r="AD8" s="126"/>
      <c r="AE8" s="126"/>
      <c r="AF8" s="126"/>
      <c r="AG8" s="126"/>
      <c r="AH8" s="126"/>
      <c r="AI8" s="126"/>
      <c r="AJ8" s="126"/>
      <c r="AK8" s="126"/>
      <c r="AL8" s="126"/>
      <c r="AM8" s="138" t="s">
        <v>78</v>
      </c>
      <c r="AN8" s="200"/>
      <c r="AO8" s="147" t="s">
        <v>87</v>
      </c>
      <c r="AQ8" s="137" t="s">
        <v>21</v>
      </c>
    </row>
    <row r="9" spans="1:43" ht="18" x14ac:dyDescent="0.45">
      <c r="A9" s="216"/>
      <c r="B9" s="216"/>
      <c r="C9" s="216"/>
      <c r="D9" s="157"/>
      <c r="E9" s="204"/>
      <c r="F9" s="157"/>
      <c r="G9" s="157"/>
      <c r="H9" s="204"/>
      <c r="I9" s="157"/>
      <c r="J9" s="157"/>
      <c r="K9" s="204"/>
      <c r="L9" s="157"/>
      <c r="M9" s="157"/>
      <c r="N9" s="204"/>
      <c r="O9" s="157"/>
      <c r="AA9" s="126"/>
      <c r="AB9" s="126"/>
      <c r="AC9" s="126"/>
      <c r="AD9" s="126"/>
      <c r="AE9" s="126"/>
      <c r="AF9" s="126"/>
      <c r="AG9" s="126"/>
      <c r="AH9" s="126"/>
      <c r="AI9" s="126"/>
      <c r="AJ9" s="126"/>
      <c r="AK9" s="126"/>
      <c r="AL9" s="126"/>
      <c r="AM9" s="135" t="s">
        <v>76</v>
      </c>
      <c r="AN9" s="200"/>
      <c r="AO9" s="136" t="s">
        <v>77</v>
      </c>
      <c r="AQ9" s="148" t="s">
        <v>88</v>
      </c>
    </row>
    <row r="10" spans="1:43" ht="18" x14ac:dyDescent="0.45">
      <c r="A10" s="216" t="s">
        <v>202</v>
      </c>
      <c r="B10" s="216"/>
      <c r="C10" s="216" t="s">
        <v>214</v>
      </c>
      <c r="D10" s="172" t="str">
        <f>Teams!C42</f>
        <v>D 7</v>
      </c>
      <c r="E10" s="206" t="str">
        <f>Teams!D42</f>
        <v>Jan Gaspari</v>
      </c>
      <c r="F10" s="156" t="s">
        <v>200</v>
      </c>
      <c r="G10" s="158" t="str">
        <f>Teams!C16</f>
        <v>N 7</v>
      </c>
      <c r="H10" s="207" t="str">
        <f>Teams!D16</f>
        <v>Bradley Roeten</v>
      </c>
      <c r="I10" s="157"/>
      <c r="J10" s="154" t="str">
        <f>Teams!C30</f>
        <v>B 8</v>
      </c>
      <c r="K10" s="204" t="str">
        <f>Teams!D30</f>
        <v>Kevin vande Moortele</v>
      </c>
      <c r="L10" s="156" t="s">
        <v>200</v>
      </c>
      <c r="M10" s="173" t="str">
        <f>Teams!C17</f>
        <v>N 8</v>
      </c>
      <c r="N10" s="207" t="str">
        <f>Teams!D17</f>
        <v>Dennis Engelen</v>
      </c>
      <c r="O10" s="157"/>
      <c r="AA10" s="126"/>
      <c r="AB10" s="126"/>
      <c r="AC10" s="126"/>
      <c r="AD10" s="126"/>
      <c r="AE10" s="126"/>
      <c r="AF10" s="126"/>
      <c r="AG10" s="126"/>
      <c r="AH10" s="126"/>
      <c r="AI10" s="126"/>
      <c r="AJ10" s="126"/>
      <c r="AK10" s="126"/>
      <c r="AL10" s="126"/>
      <c r="AM10" s="145" t="s">
        <v>86</v>
      </c>
      <c r="AN10" s="200"/>
      <c r="AO10" s="133" t="s">
        <v>47</v>
      </c>
      <c r="AQ10" s="134" t="s">
        <v>48</v>
      </c>
    </row>
    <row r="11" spans="1:43" ht="18" x14ac:dyDescent="0.45">
      <c r="A11" s="216"/>
      <c r="B11" s="216"/>
      <c r="C11" s="216"/>
      <c r="D11" s="157"/>
      <c r="E11" s="204"/>
      <c r="F11" s="157"/>
      <c r="G11" s="157"/>
      <c r="H11" s="204"/>
      <c r="I11" s="157"/>
      <c r="J11" s="157"/>
      <c r="K11" s="204"/>
      <c r="L11" s="157"/>
      <c r="M11" s="157"/>
      <c r="N11" s="204"/>
      <c r="O11" s="157"/>
      <c r="AA11" s="126"/>
      <c r="AB11" s="126"/>
      <c r="AC11" s="126"/>
      <c r="AD11" s="126"/>
      <c r="AE11" s="126"/>
      <c r="AF11" s="126"/>
      <c r="AG11" s="126"/>
      <c r="AH11" s="126"/>
      <c r="AI11" s="126"/>
      <c r="AJ11" s="126"/>
      <c r="AK11" s="126"/>
      <c r="AL11" s="126"/>
      <c r="AM11" s="132" t="s">
        <v>46</v>
      </c>
      <c r="AN11" s="200"/>
      <c r="AO11" s="146" t="s">
        <v>84</v>
      </c>
      <c r="AQ11" s="131" t="s">
        <v>45</v>
      </c>
    </row>
    <row r="12" spans="1:43" ht="18" x14ac:dyDescent="0.45">
      <c r="A12" s="216" t="s">
        <v>203</v>
      </c>
      <c r="B12" s="216"/>
      <c r="C12" s="216" t="s">
        <v>215</v>
      </c>
      <c r="D12" s="176" t="str">
        <f>Teams!C25</f>
        <v>B 3</v>
      </c>
      <c r="E12" s="204" t="str">
        <f>Teams!D25</f>
        <v>Tim van Hoek</v>
      </c>
      <c r="F12" s="156" t="s">
        <v>200</v>
      </c>
      <c r="G12" s="166" t="str">
        <f>Teams!C38</f>
        <v>D 3</v>
      </c>
      <c r="H12" s="206" t="str">
        <f>Teams!D38</f>
        <v>Bredan MC Dermott</v>
      </c>
      <c r="I12" s="157"/>
      <c r="J12" s="177" t="str">
        <f>Teams!C39</f>
        <v>D 4</v>
      </c>
      <c r="K12" s="206" t="str">
        <f>Teams!D39</f>
        <v>Aron Bichler</v>
      </c>
      <c r="L12" s="156" t="s">
        <v>200</v>
      </c>
      <c r="M12" s="164" t="str">
        <f>Teams!C13</f>
        <v>N 4</v>
      </c>
      <c r="N12" s="207" t="str">
        <f>Teams!D13</f>
        <v>Marius Kroonen</v>
      </c>
      <c r="O12" s="157"/>
      <c r="AA12" s="126"/>
      <c r="AB12" s="126"/>
      <c r="AC12" s="126"/>
      <c r="AD12" s="126"/>
      <c r="AE12" s="126"/>
      <c r="AF12" s="126"/>
      <c r="AG12" s="126"/>
      <c r="AH12" s="126"/>
      <c r="AI12" s="126"/>
      <c r="AJ12" s="126"/>
      <c r="AK12" s="126"/>
      <c r="AL12" s="126"/>
      <c r="AM12" s="129" t="s">
        <v>43</v>
      </c>
      <c r="AN12" s="200"/>
      <c r="AO12" s="130" t="s">
        <v>44</v>
      </c>
      <c r="AQ12" s="143" t="s">
        <v>83</v>
      </c>
    </row>
    <row r="13" spans="1:43" ht="18" x14ac:dyDescent="0.45">
      <c r="A13" s="217"/>
      <c r="B13" s="217"/>
      <c r="C13" s="217"/>
      <c r="D13" s="192"/>
      <c r="E13" s="204"/>
      <c r="F13" s="212"/>
      <c r="G13" s="194"/>
      <c r="H13" s="206"/>
      <c r="I13" s="192"/>
      <c r="J13" s="194"/>
      <c r="K13" s="206"/>
      <c r="L13" s="212"/>
      <c r="M13" s="193"/>
      <c r="N13" s="207"/>
      <c r="O13" s="192"/>
      <c r="P13" s="193"/>
      <c r="Q13" s="207"/>
      <c r="R13" s="212"/>
      <c r="S13" s="194"/>
      <c r="T13" s="206"/>
      <c r="U13" s="192"/>
      <c r="V13" s="193"/>
      <c r="W13" s="201"/>
      <c r="X13" s="212"/>
      <c r="Y13" s="192"/>
      <c r="Z13" s="204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44" t="s">
        <v>85</v>
      </c>
      <c r="AN13" s="200"/>
      <c r="AO13" s="127" t="s">
        <v>41</v>
      </c>
      <c r="AQ13" s="128" t="s">
        <v>42</v>
      </c>
    </row>
    <row r="14" spans="1:43" ht="17.649999999999999" x14ac:dyDescent="0.45">
      <c r="A14" s="217"/>
      <c r="B14" s="217"/>
      <c r="C14" s="217"/>
      <c r="D14" s="192"/>
      <c r="E14" s="204"/>
      <c r="F14" s="212"/>
      <c r="G14" s="194"/>
      <c r="H14" s="206"/>
      <c r="I14" s="192"/>
      <c r="J14" s="194"/>
      <c r="K14" s="206"/>
      <c r="L14" s="212"/>
      <c r="M14" s="193"/>
      <c r="N14" s="207"/>
      <c r="O14" s="192"/>
      <c r="P14" s="193"/>
      <c r="Q14" s="207"/>
      <c r="R14" s="212"/>
      <c r="S14" s="194"/>
      <c r="T14" s="206"/>
      <c r="U14" s="192"/>
      <c r="V14" s="193"/>
      <c r="W14" s="201"/>
      <c r="X14" s="212"/>
      <c r="Y14" s="192"/>
      <c r="Z14" s="204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</row>
    <row r="15" spans="1:43" ht="27.75" x14ac:dyDescent="0.45">
      <c r="A15" s="217"/>
      <c r="B15" s="217"/>
      <c r="C15" s="217"/>
      <c r="D15" s="278" t="s">
        <v>197</v>
      </c>
      <c r="E15" s="278"/>
      <c r="F15" s="278"/>
      <c r="G15" s="278"/>
      <c r="H15" s="278"/>
      <c r="I15" s="215"/>
      <c r="J15" s="278" t="s">
        <v>198</v>
      </c>
      <c r="K15" s="278"/>
      <c r="L15" s="278"/>
      <c r="M15" s="278"/>
      <c r="N15" s="278"/>
      <c r="O15" s="192"/>
      <c r="P15" s="193"/>
      <c r="Q15" s="207"/>
      <c r="R15" s="212"/>
      <c r="S15" s="194"/>
      <c r="T15" s="206"/>
      <c r="U15" s="192"/>
      <c r="V15" s="193"/>
      <c r="W15" s="201"/>
      <c r="X15" s="212"/>
      <c r="Y15" s="192"/>
      <c r="Z15" s="204"/>
      <c r="AA15" s="126"/>
      <c r="AB15" s="126"/>
      <c r="AC15" s="126"/>
      <c r="AD15" s="126"/>
      <c r="AE15" s="126"/>
      <c r="AF15" s="126"/>
      <c r="AG15" s="126"/>
      <c r="AH15" s="126"/>
      <c r="AI15" s="126"/>
      <c r="AJ15" s="126"/>
      <c r="AK15" s="126"/>
      <c r="AL15" s="126"/>
    </row>
    <row r="16" spans="1:43" ht="17.649999999999999" x14ac:dyDescent="0.45">
      <c r="A16" s="217"/>
      <c r="B16" s="217"/>
      <c r="C16" s="217"/>
      <c r="D16" s="126"/>
      <c r="E16" s="126"/>
      <c r="F16" s="126"/>
      <c r="G16" s="126"/>
      <c r="H16" s="126"/>
      <c r="I16" s="124"/>
      <c r="J16" s="126"/>
      <c r="K16" s="126"/>
      <c r="L16" s="126"/>
      <c r="M16" s="126"/>
      <c r="N16" s="126"/>
      <c r="O16" s="192"/>
      <c r="P16" s="193"/>
      <c r="Q16" s="207"/>
      <c r="R16" s="212"/>
      <c r="S16" s="194"/>
      <c r="T16" s="206"/>
      <c r="U16" s="192"/>
      <c r="V16" s="193"/>
      <c r="W16" s="201"/>
      <c r="X16" s="212"/>
      <c r="Y16" s="192"/>
      <c r="Z16" s="204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</row>
    <row r="17" spans="1:38" ht="17.649999999999999" x14ac:dyDescent="0.45">
      <c r="A17" s="216" t="s">
        <v>199</v>
      </c>
      <c r="B17" s="216"/>
      <c r="C17" s="216" t="s">
        <v>212</v>
      </c>
      <c r="D17" s="160" t="str">
        <f>Teams!C41</f>
        <v>D 6</v>
      </c>
      <c r="E17" s="206" t="str">
        <f>Teams!D41</f>
        <v>Jeremia Leinesser</v>
      </c>
      <c r="F17" s="156" t="s">
        <v>200</v>
      </c>
      <c r="G17" s="161" t="str">
        <f>Teams!C15</f>
        <v>N 6</v>
      </c>
      <c r="H17" s="207" t="str">
        <f>Teams!D15</f>
        <v>Rick de Wit</v>
      </c>
      <c r="I17" s="157"/>
      <c r="J17" s="162" t="str">
        <f>Teams!C27</f>
        <v>B 5</v>
      </c>
      <c r="K17" s="205" t="str">
        <f>Teams!D27</f>
        <v>Clovis Boulanger</v>
      </c>
      <c r="L17" s="156" t="s">
        <v>200</v>
      </c>
      <c r="M17" s="163" t="str">
        <f>Teams!C40</f>
        <v>D 5</v>
      </c>
      <c r="N17" s="206" t="str">
        <f>Teams!D40</f>
        <v>Lennart Menzel</v>
      </c>
      <c r="O17" s="192"/>
      <c r="P17" s="193"/>
      <c r="Q17" s="207"/>
      <c r="R17" s="212"/>
      <c r="S17" s="194"/>
      <c r="T17" s="206"/>
      <c r="U17" s="192"/>
      <c r="V17" s="193"/>
      <c r="W17" s="201"/>
      <c r="X17" s="212"/>
      <c r="Y17" s="192"/>
      <c r="Z17" s="204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</row>
    <row r="18" spans="1:38" ht="17.649999999999999" x14ac:dyDescent="0.45">
      <c r="A18" s="216"/>
      <c r="B18" s="216"/>
      <c r="C18" s="216"/>
      <c r="D18" s="157"/>
      <c r="E18" s="204"/>
      <c r="F18" s="157"/>
      <c r="G18" s="157"/>
      <c r="H18" s="204"/>
      <c r="I18" s="157"/>
      <c r="J18" s="157"/>
      <c r="K18" s="205"/>
      <c r="L18" s="157"/>
      <c r="M18" s="157"/>
      <c r="N18" s="204"/>
      <c r="O18" s="192"/>
      <c r="P18" s="193"/>
      <c r="Q18" s="207"/>
      <c r="R18" s="212"/>
      <c r="S18" s="194"/>
      <c r="T18" s="206"/>
      <c r="U18" s="192"/>
      <c r="V18" s="193"/>
      <c r="W18" s="201"/>
      <c r="X18" s="212"/>
      <c r="Y18" s="192"/>
      <c r="Z18" s="204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</row>
    <row r="19" spans="1:38" ht="17.649999999999999" x14ac:dyDescent="0.45">
      <c r="A19" s="216" t="s">
        <v>201</v>
      </c>
      <c r="B19" s="216"/>
      <c r="C19" s="216" t="s">
        <v>213</v>
      </c>
      <c r="D19" s="168" t="str">
        <f>Teams!C24</f>
        <v>B 2</v>
      </c>
      <c r="E19" s="204" t="str">
        <f>Teams!D24</f>
        <v>Nino Coeckelbergs</v>
      </c>
      <c r="F19" s="156" t="s">
        <v>200</v>
      </c>
      <c r="G19" s="169" t="str">
        <f>Teams!C37</f>
        <v>D 2</v>
      </c>
      <c r="H19" s="206" t="str">
        <f>Teams!D37</f>
        <v>Leonie Zillmann</v>
      </c>
      <c r="I19" s="157"/>
      <c r="J19" s="170" t="str">
        <f>Teams!C10</f>
        <v>N 1</v>
      </c>
      <c r="K19" s="201" t="str">
        <f>Teams!D10</f>
        <v>Jeffrey van Heesch</v>
      </c>
      <c r="L19" s="156" t="s">
        <v>200</v>
      </c>
      <c r="M19" s="171" t="str">
        <f>Teams!C23</f>
        <v>B 1</v>
      </c>
      <c r="N19" s="204" t="str">
        <f>Teams!D23</f>
        <v>Kevin van Hees</v>
      </c>
      <c r="O19" s="192"/>
      <c r="P19" s="193"/>
      <c r="Q19" s="207"/>
      <c r="R19" s="212"/>
      <c r="S19" s="194"/>
      <c r="T19" s="206"/>
      <c r="U19" s="192"/>
      <c r="V19" s="193"/>
      <c r="W19" s="201"/>
      <c r="X19" s="212"/>
      <c r="Y19" s="192"/>
      <c r="Z19" s="204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</row>
    <row r="20" spans="1:38" ht="17.649999999999999" x14ac:dyDescent="0.45">
      <c r="A20" s="216"/>
      <c r="B20" s="216"/>
      <c r="C20" s="216"/>
      <c r="D20" s="157"/>
      <c r="E20" s="204"/>
      <c r="F20" s="157"/>
      <c r="G20" s="157"/>
      <c r="H20" s="204"/>
      <c r="I20" s="157"/>
      <c r="J20" s="157"/>
      <c r="K20" s="205"/>
      <c r="L20" s="157"/>
      <c r="M20" s="157"/>
      <c r="N20" s="204"/>
      <c r="O20" s="192"/>
      <c r="P20" s="193"/>
      <c r="Q20" s="207"/>
      <c r="R20" s="212"/>
      <c r="S20" s="194"/>
      <c r="T20" s="206"/>
      <c r="U20" s="192"/>
      <c r="V20" s="193"/>
      <c r="W20" s="201"/>
      <c r="X20" s="212"/>
      <c r="Y20" s="192"/>
      <c r="Z20" s="204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</row>
    <row r="21" spans="1:38" ht="17.649999999999999" x14ac:dyDescent="0.45">
      <c r="A21" s="216" t="s">
        <v>202</v>
      </c>
      <c r="B21" s="216"/>
      <c r="C21" s="216" t="s">
        <v>214</v>
      </c>
      <c r="D21" s="174" t="str">
        <f>Teams!C14</f>
        <v>N 5</v>
      </c>
      <c r="E21" s="207" t="str">
        <f>Teams!D14</f>
        <v>Arno Coenradi</v>
      </c>
      <c r="F21" s="156" t="s">
        <v>200</v>
      </c>
      <c r="G21" s="162" t="str">
        <f>Teams!C27</f>
        <v>B 5</v>
      </c>
      <c r="H21" s="204" t="str">
        <f>Teams!D27</f>
        <v>Clovis Boulanger</v>
      </c>
      <c r="I21" s="157"/>
      <c r="J21" s="175" t="str">
        <f>Teams!C28</f>
        <v>B 6</v>
      </c>
      <c r="K21" s="205" t="str">
        <f>Teams!D28</f>
        <v>Matteo Vanroose</v>
      </c>
      <c r="L21" s="156" t="s">
        <v>200</v>
      </c>
      <c r="M21" s="160" t="str">
        <f>Teams!C41</f>
        <v>D 6</v>
      </c>
      <c r="N21" s="206" t="str">
        <f>Teams!D41</f>
        <v>Jeremia Leinesser</v>
      </c>
      <c r="O21" s="192"/>
      <c r="P21" s="193"/>
      <c r="Q21" s="207"/>
      <c r="R21" s="212"/>
      <c r="S21" s="194"/>
      <c r="T21" s="206"/>
      <c r="U21" s="192"/>
      <c r="V21" s="193"/>
      <c r="W21" s="201"/>
      <c r="X21" s="212"/>
      <c r="Y21" s="192"/>
      <c r="Z21" s="204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</row>
    <row r="22" spans="1:38" ht="17.649999999999999" x14ac:dyDescent="0.45">
      <c r="A22" s="216"/>
      <c r="B22" s="216"/>
      <c r="C22" s="216"/>
      <c r="D22" s="157"/>
      <c r="E22" s="204"/>
      <c r="F22" s="157"/>
      <c r="G22" s="157"/>
      <c r="H22" s="204"/>
      <c r="I22" s="157"/>
      <c r="J22" s="157"/>
      <c r="K22" s="205"/>
      <c r="L22" s="157"/>
      <c r="M22" s="157"/>
      <c r="N22" s="204"/>
      <c r="O22" s="192"/>
      <c r="P22" s="193"/>
      <c r="Q22" s="207"/>
      <c r="R22" s="212"/>
      <c r="S22" s="194"/>
      <c r="T22" s="206"/>
      <c r="U22" s="192"/>
      <c r="V22" s="193"/>
      <c r="W22" s="201"/>
      <c r="X22" s="212"/>
      <c r="Y22" s="192"/>
      <c r="Z22" s="204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</row>
    <row r="23" spans="1:38" ht="17.649999999999999" x14ac:dyDescent="0.45">
      <c r="A23" s="216" t="s">
        <v>203</v>
      </c>
      <c r="B23" s="216"/>
      <c r="C23" s="216" t="s">
        <v>215</v>
      </c>
      <c r="D23" s="170" t="str">
        <f>Teams!C10</f>
        <v>N 1</v>
      </c>
      <c r="E23" s="207" t="str">
        <f>Teams!D10</f>
        <v>Jeffrey van Heesch</v>
      </c>
      <c r="F23" s="156" t="s">
        <v>200</v>
      </c>
      <c r="G23" s="178" t="str">
        <f>Teams!C36</f>
        <v>D 1</v>
      </c>
      <c r="H23" s="206" t="str">
        <f>Teams!D36</f>
        <v>Enrico Ercolin</v>
      </c>
      <c r="I23" s="157"/>
      <c r="J23" s="179" t="str">
        <f>Teams!C11</f>
        <v>N 2</v>
      </c>
      <c r="K23" s="201" t="str">
        <f>Teams!D11</f>
        <v>Leon Dudink</v>
      </c>
      <c r="L23" s="156" t="s">
        <v>200</v>
      </c>
      <c r="M23" s="168" t="str">
        <f>Teams!C24</f>
        <v>B 2</v>
      </c>
      <c r="N23" s="204" t="str">
        <f>Teams!D24</f>
        <v>Nino Coeckelbergs</v>
      </c>
      <c r="O23" s="192"/>
      <c r="P23" s="193"/>
      <c r="Q23" s="207"/>
      <c r="R23" s="212"/>
      <c r="S23" s="194"/>
      <c r="T23" s="206"/>
      <c r="U23" s="192"/>
      <c r="V23" s="193"/>
      <c r="W23" s="201"/>
      <c r="X23" s="212"/>
      <c r="Y23" s="192"/>
      <c r="Z23" s="204"/>
      <c r="AA23" s="126"/>
      <c r="AB23" s="126"/>
      <c r="AC23" s="126"/>
      <c r="AD23" s="126"/>
      <c r="AE23" s="126"/>
      <c r="AF23" s="126"/>
      <c r="AG23" s="126"/>
      <c r="AH23" s="126"/>
      <c r="AI23" s="126"/>
      <c r="AJ23" s="126"/>
      <c r="AK23" s="126"/>
      <c r="AL23" s="126"/>
    </row>
    <row r="24" spans="1:38" ht="17.649999999999999" x14ac:dyDescent="0.45">
      <c r="A24" s="211"/>
      <c r="B24" s="211"/>
      <c r="C24" s="211"/>
      <c r="D24" s="192"/>
      <c r="E24" s="204"/>
      <c r="F24" s="212"/>
      <c r="G24" s="194"/>
      <c r="H24" s="206"/>
      <c r="I24" s="192"/>
      <c r="J24" s="194"/>
      <c r="K24" s="206"/>
      <c r="L24" s="212"/>
      <c r="M24" s="193"/>
      <c r="N24" s="207"/>
      <c r="O24" s="192"/>
      <c r="P24" s="193"/>
      <c r="Q24" s="207"/>
      <c r="R24" s="212"/>
      <c r="S24" s="194"/>
      <c r="T24" s="206"/>
      <c r="U24" s="192"/>
      <c r="V24" s="193"/>
      <c r="W24" s="201"/>
      <c r="X24" s="212"/>
      <c r="Y24" s="192"/>
      <c r="Z24" s="204"/>
      <c r="AA24" s="126"/>
      <c r="AB24" s="126"/>
      <c r="AC24" s="126"/>
      <c r="AD24" s="126"/>
      <c r="AE24" s="126"/>
      <c r="AF24" s="126"/>
      <c r="AG24" s="126"/>
      <c r="AH24" s="126"/>
      <c r="AI24" s="126"/>
      <c r="AJ24" s="126"/>
      <c r="AK24" s="126"/>
      <c r="AL24" s="126"/>
    </row>
    <row r="25" spans="1:38" ht="17.649999999999999" x14ac:dyDescent="0.45">
      <c r="A25" s="211"/>
      <c r="B25" s="211"/>
      <c r="C25" s="211"/>
      <c r="D25" s="192"/>
      <c r="E25" s="204"/>
      <c r="F25" s="212"/>
      <c r="G25" s="194"/>
      <c r="H25" s="206"/>
      <c r="I25" s="192"/>
      <c r="J25" s="194"/>
      <c r="K25" s="206"/>
      <c r="L25" s="212"/>
      <c r="M25" s="193"/>
      <c r="N25" s="207"/>
      <c r="O25" s="192"/>
      <c r="P25" s="193"/>
      <c r="Q25" s="207"/>
      <c r="R25" s="212"/>
      <c r="S25" s="194"/>
      <c r="T25" s="206"/>
      <c r="U25" s="192"/>
      <c r="V25" s="193"/>
      <c r="W25" s="201"/>
      <c r="X25" s="212"/>
      <c r="Y25" s="192"/>
      <c r="Z25" s="204"/>
      <c r="AA25" s="126"/>
      <c r="AB25" s="126"/>
      <c r="AC25" s="126"/>
      <c r="AD25" s="126"/>
      <c r="AE25" s="126"/>
      <c r="AF25" s="126"/>
      <c r="AG25" s="126"/>
      <c r="AH25" s="126"/>
      <c r="AI25" s="126"/>
      <c r="AJ25" s="126"/>
      <c r="AK25" s="126"/>
      <c r="AL25" s="126"/>
    </row>
    <row r="26" spans="1:38" ht="35.25" x14ac:dyDescent="0.45">
      <c r="A26" s="276" t="s">
        <v>193</v>
      </c>
      <c r="B26" s="276"/>
      <c r="C26" s="276"/>
      <c r="D26" s="276"/>
      <c r="E26" s="276"/>
      <c r="F26" s="276"/>
      <c r="G26" s="276"/>
      <c r="H26" s="276"/>
      <c r="I26" s="276"/>
      <c r="J26" s="276"/>
      <c r="K26" s="276"/>
      <c r="L26" s="276"/>
      <c r="M26" s="276"/>
      <c r="N26" s="276"/>
      <c r="O26" s="192"/>
      <c r="P26" s="193"/>
      <c r="Q26" s="207"/>
      <c r="R26" s="212"/>
      <c r="S26" s="194"/>
      <c r="T26" s="206"/>
      <c r="U26" s="192"/>
      <c r="V26" s="193"/>
      <c r="W26" s="201"/>
      <c r="X26" s="212"/>
      <c r="Y26" s="192"/>
      <c r="Z26" s="204"/>
      <c r="AA26" s="126"/>
      <c r="AB26" s="126"/>
      <c r="AC26" s="126"/>
      <c r="AD26" s="126"/>
      <c r="AE26" s="126"/>
      <c r="AF26" s="126"/>
      <c r="AG26" s="126"/>
      <c r="AH26" s="126"/>
      <c r="AI26" s="126"/>
      <c r="AJ26" s="126"/>
      <c r="AK26" s="126"/>
      <c r="AL26" s="126"/>
    </row>
    <row r="27" spans="1:38" ht="30" x14ac:dyDescent="0.45">
      <c r="A27" s="277" t="s">
        <v>204</v>
      </c>
      <c r="B27" s="277"/>
      <c r="C27" s="277"/>
      <c r="D27" s="277"/>
      <c r="E27" s="277"/>
      <c r="F27" s="277"/>
      <c r="G27" s="277"/>
      <c r="H27" s="277"/>
      <c r="I27" s="277"/>
      <c r="J27" s="277"/>
      <c r="K27" s="277"/>
      <c r="L27" s="277"/>
      <c r="M27" s="277"/>
      <c r="N27" s="277"/>
      <c r="O27" s="192"/>
      <c r="P27" s="193"/>
      <c r="Q27" s="207"/>
      <c r="R27" s="212"/>
      <c r="S27" s="194"/>
      <c r="T27" s="206"/>
      <c r="U27" s="192"/>
      <c r="V27" s="193"/>
      <c r="W27" s="201"/>
      <c r="X27" s="212"/>
      <c r="Y27" s="192"/>
      <c r="Z27" s="204"/>
      <c r="AA27" s="126"/>
      <c r="AB27" s="126"/>
      <c r="AC27" s="126"/>
      <c r="AD27" s="126"/>
      <c r="AE27" s="126"/>
      <c r="AF27" s="126"/>
      <c r="AG27" s="126"/>
      <c r="AH27" s="126"/>
      <c r="AI27" s="126"/>
      <c r="AJ27" s="126"/>
      <c r="AK27" s="126"/>
      <c r="AL27" s="126"/>
    </row>
    <row r="28" spans="1:38" x14ac:dyDescent="0.45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4"/>
      <c r="AH28" s="124"/>
      <c r="AI28" s="124"/>
      <c r="AJ28" s="124"/>
      <c r="AK28" s="124"/>
      <c r="AL28" s="124"/>
    </row>
    <row r="29" spans="1:38" ht="27.75" x14ac:dyDescent="0.45">
      <c r="A29" s="210"/>
      <c r="B29" s="181"/>
      <c r="C29" s="181"/>
      <c r="D29" s="278" t="s">
        <v>195</v>
      </c>
      <c r="E29" s="278"/>
      <c r="F29" s="278"/>
      <c r="G29" s="278"/>
      <c r="H29" s="278"/>
      <c r="I29" s="215"/>
      <c r="J29" s="278" t="s">
        <v>196</v>
      </c>
      <c r="K29" s="278"/>
      <c r="L29" s="278"/>
      <c r="M29" s="278"/>
      <c r="N29" s="278"/>
      <c r="O29" s="181"/>
      <c r="AA29" s="181"/>
    </row>
    <row r="30" spans="1:38" x14ac:dyDescent="0.45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AA30" s="124"/>
    </row>
    <row r="31" spans="1:38" ht="17.649999999999999" x14ac:dyDescent="0.45">
      <c r="A31" s="216" t="s">
        <v>205</v>
      </c>
      <c r="B31" s="216"/>
      <c r="C31" s="216" t="s">
        <v>216</v>
      </c>
      <c r="D31" s="172" t="str">
        <f>Teams!C42</f>
        <v>D 7</v>
      </c>
      <c r="E31" s="206" t="str">
        <f>Teams!D42</f>
        <v>Jan Gaspari</v>
      </c>
      <c r="F31" s="156" t="s">
        <v>200</v>
      </c>
      <c r="G31" s="159" t="str">
        <f>Teams!C29</f>
        <v>B 7</v>
      </c>
      <c r="H31" s="204" t="str">
        <f>Teams!D29</f>
        <v>Dylan Parent</v>
      </c>
      <c r="I31" s="157"/>
      <c r="J31" s="175" t="str">
        <f>Teams!C28</f>
        <v>B 6</v>
      </c>
      <c r="K31" s="204" t="str">
        <f>Teams!D28</f>
        <v>Matteo Vanroose</v>
      </c>
      <c r="L31" s="156" t="s">
        <v>200</v>
      </c>
      <c r="M31" s="161" t="str">
        <f>Teams!C15</f>
        <v>N 6</v>
      </c>
      <c r="N31" s="207" t="str">
        <f>Teams!D15</f>
        <v>Rick de Wit</v>
      </c>
      <c r="O31" s="157"/>
      <c r="AA31" s="126"/>
    </row>
    <row r="32" spans="1:38" ht="17.25" x14ac:dyDescent="0.45">
      <c r="A32" s="216"/>
      <c r="B32" s="216"/>
      <c r="C32" s="216"/>
      <c r="D32" s="157"/>
      <c r="E32" s="204"/>
      <c r="F32" s="157"/>
      <c r="G32" s="157"/>
      <c r="H32" s="204"/>
      <c r="I32" s="157"/>
      <c r="J32" s="157"/>
      <c r="K32" s="204"/>
      <c r="L32" s="157"/>
      <c r="M32" s="157"/>
      <c r="N32" s="204"/>
      <c r="O32" s="157"/>
      <c r="AA32" s="126"/>
    </row>
    <row r="33" spans="1:38" ht="17.649999999999999" x14ac:dyDescent="0.45">
      <c r="A33" s="218" t="s">
        <v>206</v>
      </c>
      <c r="B33" s="218"/>
      <c r="C33" s="218" t="s">
        <v>217</v>
      </c>
      <c r="D33" s="190" t="str">
        <f>Teams!C23</f>
        <v>B 1</v>
      </c>
      <c r="E33" s="205" t="str">
        <f>Teams!D23</f>
        <v>Kevin van Hees</v>
      </c>
      <c r="F33" s="183" t="s">
        <v>200</v>
      </c>
      <c r="G33" s="219" t="str">
        <f>Teams!C36</f>
        <v>D 1</v>
      </c>
      <c r="H33" s="220" t="str">
        <f>Teams!D36</f>
        <v>Enrico Ercolin</v>
      </c>
      <c r="I33" s="185"/>
      <c r="J33" s="186" t="str">
        <f>Teams!C12</f>
        <v>N 3</v>
      </c>
      <c r="K33" s="201" t="str">
        <f>Teams!D12</f>
        <v>Piet Kok</v>
      </c>
      <c r="L33" s="183" t="s">
        <v>200</v>
      </c>
      <c r="M33" s="221" t="str">
        <f>Teams!C25</f>
        <v>B 3</v>
      </c>
      <c r="N33" s="205" t="str">
        <f>Teams!D25</f>
        <v>Tim van Hoek</v>
      </c>
      <c r="O33" s="185"/>
      <c r="AA33" s="152"/>
    </row>
    <row r="34" spans="1:38" ht="18" x14ac:dyDescent="0.45">
      <c r="A34" s="218"/>
      <c r="B34" s="218"/>
      <c r="C34" s="218"/>
      <c r="D34" s="222"/>
      <c r="E34" s="202"/>
      <c r="F34" s="222"/>
      <c r="G34" s="222"/>
      <c r="H34" s="202"/>
      <c r="I34" s="222"/>
      <c r="J34" s="222"/>
      <c r="K34" s="202"/>
      <c r="L34" s="222"/>
      <c r="M34" s="222"/>
      <c r="N34" s="202"/>
      <c r="O34" s="222"/>
      <c r="AA34" s="126"/>
    </row>
    <row r="35" spans="1:38" ht="17.649999999999999" x14ac:dyDescent="0.45">
      <c r="A35" s="216" t="s">
        <v>207</v>
      </c>
      <c r="B35" s="216"/>
      <c r="C35" s="216" t="s">
        <v>218</v>
      </c>
      <c r="D35" s="163" t="str">
        <f>Teams!C40</f>
        <v>D 5</v>
      </c>
      <c r="E35" s="209" t="str">
        <f>Teams!D40</f>
        <v>Lennart Menzel</v>
      </c>
      <c r="F35" s="156" t="s">
        <v>200</v>
      </c>
      <c r="G35" s="162" t="str">
        <f>Teams!C27</f>
        <v>B 5</v>
      </c>
      <c r="H35" s="204" t="str">
        <f>Teams!D27</f>
        <v>Clovis Boulanger</v>
      </c>
      <c r="I35" s="157"/>
      <c r="J35" s="161" t="str">
        <f>Teams!C15</f>
        <v>N 6</v>
      </c>
      <c r="K35" s="207" t="str">
        <f>Teams!D15</f>
        <v>Rick de Wit</v>
      </c>
      <c r="L35" s="156" t="s">
        <v>200</v>
      </c>
      <c r="M35" s="160" t="str">
        <f>Teams!C41</f>
        <v>D 6</v>
      </c>
      <c r="N35" s="206" t="str">
        <f>Teams!D41</f>
        <v>Jeremia Leinesser</v>
      </c>
      <c r="O35" s="157"/>
      <c r="AA35" s="157"/>
    </row>
    <row r="36" spans="1:38" ht="17.25" x14ac:dyDescent="0.45">
      <c r="A36" s="216"/>
      <c r="B36" s="216"/>
      <c r="C36" s="216"/>
      <c r="D36" s="157"/>
      <c r="E36" s="203"/>
      <c r="F36" s="157"/>
      <c r="G36" s="157"/>
      <c r="H36" s="204"/>
      <c r="I36" s="157"/>
      <c r="J36" s="157"/>
      <c r="K36" s="203"/>
      <c r="L36" s="157"/>
      <c r="M36" s="157"/>
      <c r="N36" s="204"/>
      <c r="O36" s="157"/>
      <c r="AA36" s="157"/>
    </row>
    <row r="37" spans="1:38" ht="17.649999999999999" x14ac:dyDescent="0.45">
      <c r="A37" s="216" t="s">
        <v>203</v>
      </c>
      <c r="B37" s="216"/>
      <c r="C37" s="216" t="s">
        <v>219</v>
      </c>
      <c r="D37" s="160" t="str">
        <f>Teams!C41</f>
        <v>D 6</v>
      </c>
      <c r="E37" s="209" t="str">
        <f>Teams!D41</f>
        <v>Jeremia Leinesser</v>
      </c>
      <c r="F37" s="156" t="s">
        <v>200</v>
      </c>
      <c r="G37" s="175" t="str">
        <f>Teams!C28</f>
        <v>B 6</v>
      </c>
      <c r="H37" s="204" t="str">
        <f>Teams!D28</f>
        <v>Matteo Vanroose</v>
      </c>
      <c r="I37" s="157"/>
      <c r="J37" s="162" t="str">
        <f>Teams!C27</f>
        <v>B 5</v>
      </c>
      <c r="K37" s="204" t="str">
        <f>Teams!D27</f>
        <v>Clovis Boulanger</v>
      </c>
      <c r="L37" s="156" t="s">
        <v>200</v>
      </c>
      <c r="M37" s="174" t="str">
        <f>Teams!C14</f>
        <v>N 5</v>
      </c>
      <c r="N37" s="207" t="str">
        <f>Teams!D14</f>
        <v>Arno Coenradi</v>
      </c>
      <c r="O37" s="157"/>
      <c r="AA37" s="157"/>
    </row>
    <row r="38" spans="1:38" ht="17.649999999999999" x14ac:dyDescent="0.45">
      <c r="A38" s="153"/>
      <c r="B38" s="153"/>
      <c r="C38" s="211"/>
      <c r="D38" s="194"/>
      <c r="E38" s="209"/>
      <c r="F38" s="212"/>
      <c r="G38" s="192"/>
      <c r="H38" s="204"/>
      <c r="I38" s="192"/>
      <c r="J38" s="192"/>
      <c r="K38" s="204"/>
      <c r="L38" s="212"/>
      <c r="M38" s="193"/>
      <c r="N38" s="207"/>
      <c r="O38" s="192"/>
      <c r="P38" s="193"/>
      <c r="Q38" s="207"/>
      <c r="R38" s="212"/>
      <c r="S38" s="192"/>
      <c r="T38" s="204"/>
      <c r="U38" s="192"/>
      <c r="V38" s="193"/>
      <c r="W38" s="207"/>
      <c r="X38" s="212"/>
      <c r="Y38" s="194"/>
      <c r="Z38" s="206"/>
      <c r="AA38" s="192"/>
      <c r="AB38" s="198"/>
      <c r="AC38" s="206"/>
      <c r="AD38" s="213"/>
      <c r="AE38" s="196"/>
      <c r="AF38" s="204"/>
      <c r="AG38" s="196"/>
      <c r="AH38" s="196"/>
      <c r="AI38" s="206"/>
      <c r="AJ38" s="213"/>
      <c r="AK38" s="197"/>
      <c r="AL38" s="207"/>
    </row>
    <row r="39" spans="1:38" ht="17.649999999999999" x14ac:dyDescent="0.45">
      <c r="A39" s="153"/>
      <c r="B39" s="153"/>
      <c r="C39" s="211"/>
      <c r="D39" s="194"/>
      <c r="E39" s="209"/>
      <c r="F39" s="212"/>
      <c r="G39" s="192"/>
      <c r="H39" s="204"/>
      <c r="I39" s="192"/>
      <c r="J39" s="192"/>
      <c r="K39" s="204"/>
      <c r="L39" s="212"/>
      <c r="M39" s="193"/>
      <c r="N39" s="207"/>
      <c r="O39" s="192"/>
      <c r="P39" s="193"/>
      <c r="Q39" s="207"/>
      <c r="R39" s="212"/>
      <c r="S39" s="192"/>
      <c r="T39" s="204"/>
      <c r="U39" s="192"/>
      <c r="V39" s="193"/>
      <c r="W39" s="207"/>
      <c r="X39" s="212"/>
      <c r="Y39" s="194"/>
      <c r="Z39" s="206"/>
      <c r="AA39" s="192"/>
      <c r="AB39" s="198"/>
      <c r="AC39" s="206"/>
      <c r="AD39" s="213"/>
      <c r="AE39" s="196"/>
      <c r="AF39" s="204"/>
      <c r="AG39" s="196"/>
      <c r="AH39" s="196"/>
      <c r="AI39" s="206"/>
      <c r="AJ39" s="213"/>
      <c r="AK39" s="197"/>
      <c r="AL39" s="207"/>
    </row>
    <row r="40" spans="1:38" ht="27.75" x14ac:dyDescent="0.45">
      <c r="A40" s="153"/>
      <c r="B40" s="153"/>
      <c r="C40" s="211"/>
      <c r="D40" s="278" t="s">
        <v>197</v>
      </c>
      <c r="E40" s="278"/>
      <c r="F40" s="278"/>
      <c r="G40" s="278"/>
      <c r="H40" s="278"/>
      <c r="I40" s="215"/>
      <c r="J40" s="278" t="s">
        <v>198</v>
      </c>
      <c r="K40" s="278"/>
      <c r="L40" s="278"/>
      <c r="M40" s="278"/>
      <c r="N40" s="278"/>
      <c r="O40" s="192"/>
      <c r="P40" s="193"/>
      <c r="Q40" s="207"/>
      <c r="R40" s="212"/>
      <c r="S40" s="192"/>
      <c r="T40" s="204"/>
      <c r="U40" s="192"/>
      <c r="V40" s="193"/>
      <c r="W40" s="207"/>
      <c r="X40" s="212"/>
      <c r="Y40" s="194"/>
      <c r="Z40" s="206"/>
      <c r="AA40" s="192"/>
      <c r="AB40" s="198"/>
      <c r="AC40" s="206"/>
      <c r="AD40" s="213"/>
      <c r="AE40" s="196"/>
      <c r="AF40" s="204"/>
      <c r="AG40" s="196"/>
      <c r="AH40" s="196"/>
      <c r="AI40" s="206"/>
      <c r="AJ40" s="213"/>
      <c r="AK40" s="197"/>
      <c r="AL40" s="207"/>
    </row>
    <row r="41" spans="1:38" ht="17.649999999999999" x14ac:dyDescent="0.45">
      <c r="A41" s="153"/>
      <c r="B41" s="153"/>
      <c r="C41" s="211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92"/>
      <c r="P41" s="193"/>
      <c r="Q41" s="207"/>
      <c r="R41" s="212"/>
      <c r="S41" s="192"/>
      <c r="T41" s="204"/>
      <c r="U41" s="192"/>
      <c r="V41" s="193"/>
      <c r="W41" s="207"/>
      <c r="X41" s="212"/>
      <c r="Y41" s="194"/>
      <c r="Z41" s="206"/>
      <c r="AA41" s="192"/>
      <c r="AB41" s="198"/>
      <c r="AC41" s="206"/>
      <c r="AD41" s="213"/>
      <c r="AE41" s="196"/>
      <c r="AF41" s="204"/>
      <c r="AG41" s="196"/>
      <c r="AH41" s="196"/>
      <c r="AI41" s="206"/>
      <c r="AJ41" s="213"/>
      <c r="AK41" s="197"/>
      <c r="AL41" s="207"/>
    </row>
    <row r="42" spans="1:38" ht="17.649999999999999" x14ac:dyDescent="0.45">
      <c r="A42" s="216" t="s">
        <v>205</v>
      </c>
      <c r="B42" s="216"/>
      <c r="C42" s="216" t="s">
        <v>216</v>
      </c>
      <c r="D42" s="155" t="str">
        <f>Teams!C43</f>
        <v>D 8</v>
      </c>
      <c r="E42" s="209" t="str">
        <f>Teams!D43</f>
        <v>Jan Sellhast</v>
      </c>
      <c r="F42" s="156" t="s">
        <v>200</v>
      </c>
      <c r="G42" s="173" t="str">
        <f>Teams!C17</f>
        <v>N 8</v>
      </c>
      <c r="H42" s="207" t="str">
        <f>Teams!D17</f>
        <v>Dennis Engelen</v>
      </c>
      <c r="I42" s="157"/>
      <c r="J42" s="163" t="str">
        <f>Teams!C40</f>
        <v>D 5</v>
      </c>
      <c r="K42" s="206" t="str">
        <f>Teams!D40</f>
        <v>Lennart Menzel</v>
      </c>
      <c r="L42" s="156" t="s">
        <v>200</v>
      </c>
      <c r="M42" s="174" t="str">
        <f>Teams!C14</f>
        <v>N 5</v>
      </c>
      <c r="N42" s="207" t="str">
        <f>Teams!D14</f>
        <v>Arno Coenradi</v>
      </c>
      <c r="O42" s="192"/>
      <c r="P42" s="193"/>
      <c r="Q42" s="207"/>
      <c r="R42" s="212"/>
      <c r="S42" s="192"/>
      <c r="T42" s="204"/>
      <c r="U42" s="192"/>
      <c r="V42" s="193"/>
      <c r="W42" s="207"/>
      <c r="X42" s="212"/>
      <c r="Y42" s="194"/>
      <c r="Z42" s="206"/>
      <c r="AA42" s="192"/>
      <c r="AB42" s="198"/>
      <c r="AC42" s="206"/>
      <c r="AD42" s="213"/>
      <c r="AE42" s="196"/>
      <c r="AF42" s="204"/>
      <c r="AG42" s="196"/>
      <c r="AH42" s="196"/>
      <c r="AI42" s="206"/>
      <c r="AJ42" s="213"/>
      <c r="AK42" s="197"/>
      <c r="AL42" s="207"/>
    </row>
    <row r="43" spans="1:38" ht="17.649999999999999" x14ac:dyDescent="0.45">
      <c r="A43" s="216"/>
      <c r="B43" s="216"/>
      <c r="C43" s="216"/>
      <c r="D43" s="157"/>
      <c r="E43" s="203"/>
      <c r="F43" s="157"/>
      <c r="G43" s="157"/>
      <c r="H43" s="203"/>
      <c r="I43" s="157"/>
      <c r="J43" s="157"/>
      <c r="K43" s="204"/>
      <c r="L43" s="157"/>
      <c r="M43" s="157"/>
      <c r="N43" s="203"/>
      <c r="O43" s="192"/>
      <c r="P43" s="193"/>
      <c r="Q43" s="207"/>
      <c r="R43" s="212"/>
      <c r="S43" s="192"/>
      <c r="T43" s="204"/>
      <c r="U43" s="192"/>
      <c r="V43" s="193"/>
      <c r="W43" s="207"/>
      <c r="X43" s="212"/>
      <c r="Y43" s="194"/>
      <c r="Z43" s="206"/>
      <c r="AA43" s="192"/>
      <c r="AB43" s="198"/>
      <c r="AC43" s="206"/>
      <c r="AD43" s="213"/>
      <c r="AE43" s="196"/>
      <c r="AF43" s="204"/>
      <c r="AG43" s="196"/>
      <c r="AH43" s="196"/>
      <c r="AI43" s="206"/>
      <c r="AJ43" s="213"/>
      <c r="AK43" s="197"/>
      <c r="AL43" s="207"/>
    </row>
    <row r="44" spans="1:38" ht="17.649999999999999" x14ac:dyDescent="0.45">
      <c r="A44" s="218" t="s">
        <v>206</v>
      </c>
      <c r="B44" s="218"/>
      <c r="C44" s="218" t="s">
        <v>217</v>
      </c>
      <c r="D44" s="195" t="str">
        <f>Teams!C11</f>
        <v>N 2</v>
      </c>
      <c r="E44" s="201" t="str">
        <f>Teams!D11</f>
        <v>Leon Dudink</v>
      </c>
      <c r="F44" s="183" t="s">
        <v>200</v>
      </c>
      <c r="G44" s="188" t="str">
        <f>Teams!C37</f>
        <v>D 2</v>
      </c>
      <c r="H44" s="223" t="str">
        <f>Teams!D37</f>
        <v>Leonie Zillmann</v>
      </c>
      <c r="I44" s="185"/>
      <c r="J44" s="182" t="str">
        <f>Teams!C26</f>
        <v>B 4</v>
      </c>
      <c r="K44" s="205" t="str">
        <f>Teams!D26</f>
        <v>Rémy Dhayer</v>
      </c>
      <c r="L44" s="183" t="s">
        <v>200</v>
      </c>
      <c r="M44" s="224" t="str">
        <f>Teams!C39</f>
        <v>D 4</v>
      </c>
      <c r="N44" s="220" t="str">
        <f>Teams!D39</f>
        <v>Aron Bichler</v>
      </c>
      <c r="O44" s="192"/>
      <c r="P44" s="193"/>
      <c r="Q44" s="207"/>
      <c r="R44" s="212"/>
      <c r="S44" s="192"/>
      <c r="T44" s="204"/>
      <c r="U44" s="192"/>
      <c r="V44" s="193"/>
      <c r="W44" s="207"/>
      <c r="X44" s="212"/>
      <c r="Y44" s="194"/>
      <c r="Z44" s="206"/>
      <c r="AA44" s="192"/>
      <c r="AB44" s="198"/>
      <c r="AC44" s="206"/>
      <c r="AD44" s="213"/>
      <c r="AE44" s="196"/>
      <c r="AF44" s="204"/>
      <c r="AG44" s="196"/>
      <c r="AH44" s="196"/>
      <c r="AI44" s="206"/>
      <c r="AJ44" s="213"/>
      <c r="AK44" s="197"/>
      <c r="AL44" s="207"/>
    </row>
    <row r="45" spans="1:38" ht="18" x14ac:dyDescent="0.45">
      <c r="A45" s="218"/>
      <c r="B45" s="218"/>
      <c r="C45" s="218"/>
      <c r="D45" s="222"/>
      <c r="E45" s="202"/>
      <c r="F45" s="222"/>
      <c r="G45" s="222"/>
      <c r="H45" s="202"/>
      <c r="I45" s="222"/>
      <c r="J45" s="222"/>
      <c r="K45" s="202"/>
      <c r="L45" s="222"/>
      <c r="M45" s="222"/>
      <c r="N45" s="202"/>
      <c r="O45" s="192"/>
      <c r="P45" s="193"/>
      <c r="Q45" s="207"/>
      <c r="R45" s="212"/>
      <c r="S45" s="192"/>
      <c r="T45" s="204"/>
      <c r="U45" s="192"/>
      <c r="V45" s="193"/>
      <c r="W45" s="207"/>
      <c r="X45" s="212"/>
      <c r="Y45" s="194"/>
      <c r="Z45" s="206"/>
      <c r="AA45" s="192"/>
      <c r="AB45" s="198"/>
      <c r="AC45" s="206"/>
      <c r="AD45" s="213"/>
      <c r="AE45" s="196"/>
      <c r="AF45" s="204"/>
      <c r="AG45" s="196"/>
      <c r="AH45" s="196"/>
      <c r="AI45" s="206"/>
      <c r="AJ45" s="213"/>
      <c r="AK45" s="197"/>
      <c r="AL45" s="207"/>
    </row>
    <row r="46" spans="1:38" ht="17.649999999999999" x14ac:dyDescent="0.45">
      <c r="A46" s="216" t="s">
        <v>207</v>
      </c>
      <c r="B46" s="216"/>
      <c r="C46" s="216" t="s">
        <v>218</v>
      </c>
      <c r="D46" s="159" t="str">
        <f>Teams!C29</f>
        <v>B 7</v>
      </c>
      <c r="E46" s="204" t="str">
        <f>Teams!D29</f>
        <v>Dylan Parent</v>
      </c>
      <c r="F46" s="156" t="s">
        <v>200</v>
      </c>
      <c r="G46" s="158" t="str">
        <f>Teams!C16</f>
        <v>N 7</v>
      </c>
      <c r="H46" s="207" t="str">
        <f>Teams!D16</f>
        <v>Bradley Roeten</v>
      </c>
      <c r="I46" s="157"/>
      <c r="J46" s="155" t="str">
        <f>Teams!C43</f>
        <v>D 8</v>
      </c>
      <c r="K46" s="206" t="str">
        <f>Teams!D43</f>
        <v>Jan Sellhast</v>
      </c>
      <c r="L46" s="156" t="s">
        <v>200</v>
      </c>
      <c r="M46" s="154" t="str">
        <f>Teams!C30</f>
        <v>B 8</v>
      </c>
      <c r="N46" s="204" t="str">
        <f>Teams!D30</f>
        <v>Kevin vande Moortele</v>
      </c>
      <c r="O46" s="192"/>
      <c r="P46" s="193"/>
      <c r="Q46" s="207"/>
      <c r="R46" s="212"/>
      <c r="S46" s="192"/>
      <c r="T46" s="204"/>
      <c r="U46" s="192"/>
      <c r="V46" s="193"/>
      <c r="W46" s="207"/>
      <c r="X46" s="212"/>
      <c r="Y46" s="194"/>
      <c r="Z46" s="206"/>
      <c r="AA46" s="192"/>
      <c r="AB46" s="198"/>
      <c r="AC46" s="206"/>
      <c r="AD46" s="213"/>
      <c r="AE46" s="196"/>
      <c r="AF46" s="204"/>
      <c r="AG46" s="196"/>
      <c r="AH46" s="196"/>
      <c r="AI46" s="206"/>
      <c r="AJ46" s="213"/>
      <c r="AK46" s="197"/>
      <c r="AL46" s="207"/>
    </row>
    <row r="47" spans="1:38" ht="17.649999999999999" x14ac:dyDescent="0.45">
      <c r="A47" s="216"/>
      <c r="B47" s="216"/>
      <c r="C47" s="216"/>
      <c r="D47" s="157"/>
      <c r="E47" s="203"/>
      <c r="F47" s="157"/>
      <c r="G47" s="157"/>
      <c r="H47" s="203"/>
      <c r="I47" s="157"/>
      <c r="J47" s="157"/>
      <c r="K47" s="203"/>
      <c r="L47" s="157"/>
      <c r="M47" s="180"/>
      <c r="N47" s="204"/>
      <c r="O47" s="192"/>
      <c r="P47" s="193"/>
      <c r="Q47" s="207"/>
      <c r="R47" s="212"/>
      <c r="S47" s="192"/>
      <c r="T47" s="204"/>
      <c r="U47" s="192"/>
      <c r="V47" s="193"/>
      <c r="W47" s="207"/>
      <c r="X47" s="212"/>
      <c r="Y47" s="194"/>
      <c r="Z47" s="206"/>
      <c r="AA47" s="192"/>
      <c r="AB47" s="198"/>
      <c r="AC47" s="206"/>
      <c r="AD47" s="213"/>
      <c r="AE47" s="196"/>
      <c r="AF47" s="204"/>
      <c r="AG47" s="196"/>
      <c r="AH47" s="196"/>
      <c r="AI47" s="206"/>
      <c r="AJ47" s="213"/>
      <c r="AK47" s="197"/>
      <c r="AL47" s="207"/>
    </row>
    <row r="48" spans="1:38" ht="17.649999999999999" x14ac:dyDescent="0.45">
      <c r="A48" s="216" t="s">
        <v>203</v>
      </c>
      <c r="B48" s="216"/>
      <c r="C48" s="216" t="s">
        <v>219</v>
      </c>
      <c r="D48" s="173" t="str">
        <f>Teams!C17</f>
        <v>N 8</v>
      </c>
      <c r="E48" s="207" t="str">
        <f>Teams!D17</f>
        <v>Dennis Engelen</v>
      </c>
      <c r="F48" s="156" t="s">
        <v>200</v>
      </c>
      <c r="G48" s="154" t="str">
        <f>Teams!C30</f>
        <v>B 8</v>
      </c>
      <c r="H48" s="204" t="str">
        <f>Teams!D30</f>
        <v>Kevin vande Moortele</v>
      </c>
      <c r="I48" s="157"/>
      <c r="J48" s="158" t="str">
        <f>Teams!C16</f>
        <v>N 7</v>
      </c>
      <c r="K48" s="207" t="str">
        <f>Teams!D16</f>
        <v>Bradley Roeten</v>
      </c>
      <c r="L48" s="156" t="s">
        <v>200</v>
      </c>
      <c r="M48" s="172" t="str">
        <f>Teams!C42</f>
        <v>D 7</v>
      </c>
      <c r="N48" s="206" t="str">
        <f>Teams!D42</f>
        <v>Jan Gaspari</v>
      </c>
      <c r="O48" s="192"/>
      <c r="P48" s="193"/>
      <c r="Q48" s="207"/>
      <c r="R48" s="212"/>
      <c r="S48" s="192"/>
      <c r="T48" s="204"/>
      <c r="U48" s="192"/>
      <c r="V48" s="193"/>
      <c r="W48" s="207"/>
      <c r="X48" s="212"/>
      <c r="Y48" s="194"/>
      <c r="Z48" s="206"/>
      <c r="AA48" s="192"/>
      <c r="AB48" s="198"/>
      <c r="AC48" s="206"/>
      <c r="AD48" s="213"/>
      <c r="AE48" s="196"/>
      <c r="AF48" s="204"/>
      <c r="AG48" s="196"/>
      <c r="AH48" s="196"/>
      <c r="AI48" s="206"/>
      <c r="AJ48" s="213"/>
      <c r="AK48" s="197"/>
      <c r="AL48" s="207"/>
    </row>
    <row r="49" spans="1:38" ht="17.649999999999999" x14ac:dyDescent="0.45">
      <c r="A49" s="153"/>
      <c r="B49" s="153"/>
      <c r="C49" s="211"/>
      <c r="D49" s="194"/>
      <c r="E49" s="209"/>
      <c r="F49" s="212"/>
      <c r="G49" s="192"/>
      <c r="H49" s="204"/>
      <c r="I49" s="192"/>
      <c r="J49" s="192"/>
      <c r="K49" s="204"/>
      <c r="L49" s="212"/>
      <c r="M49" s="193"/>
      <c r="N49" s="207"/>
      <c r="O49" s="192"/>
      <c r="P49" s="193"/>
      <c r="Q49" s="207"/>
      <c r="R49" s="212"/>
      <c r="S49" s="192"/>
      <c r="T49" s="204"/>
      <c r="U49" s="192"/>
      <c r="V49" s="193"/>
      <c r="W49" s="207"/>
      <c r="X49" s="212"/>
      <c r="Y49" s="194"/>
      <c r="Z49" s="206"/>
      <c r="AA49" s="192"/>
      <c r="AB49" s="198"/>
      <c r="AC49" s="206"/>
      <c r="AD49" s="213"/>
      <c r="AE49" s="196"/>
      <c r="AF49" s="204"/>
      <c r="AG49" s="196"/>
      <c r="AH49" s="196"/>
      <c r="AI49" s="206"/>
      <c r="AJ49" s="213"/>
      <c r="AK49" s="197"/>
      <c r="AL49" s="207"/>
    </row>
    <row r="50" spans="1:38" ht="17.649999999999999" x14ac:dyDescent="0.45">
      <c r="A50" s="153"/>
      <c r="B50" s="153"/>
      <c r="C50" s="211"/>
      <c r="D50" s="194"/>
      <c r="E50" s="209"/>
      <c r="F50" s="212"/>
      <c r="G50" s="192"/>
      <c r="H50" s="204"/>
      <c r="I50" s="192"/>
      <c r="J50" s="192"/>
      <c r="K50" s="204"/>
      <c r="L50" s="212"/>
      <c r="M50" s="193"/>
      <c r="N50" s="207"/>
      <c r="O50" s="192"/>
      <c r="P50" s="193"/>
      <c r="Q50" s="207"/>
      <c r="R50" s="212"/>
      <c r="S50" s="192"/>
      <c r="T50" s="204"/>
      <c r="U50" s="192"/>
      <c r="V50" s="193"/>
      <c r="W50" s="207"/>
      <c r="X50" s="212"/>
      <c r="Y50" s="194"/>
      <c r="Z50" s="206"/>
      <c r="AA50" s="192"/>
      <c r="AB50" s="198"/>
      <c r="AC50" s="206"/>
      <c r="AD50" s="213"/>
      <c r="AE50" s="196"/>
      <c r="AF50" s="204"/>
      <c r="AG50" s="196"/>
      <c r="AH50" s="196"/>
      <c r="AI50" s="206"/>
      <c r="AJ50" s="213"/>
      <c r="AK50" s="197"/>
      <c r="AL50" s="207"/>
    </row>
    <row r="51" spans="1:38" ht="27.75" x14ac:dyDescent="0.45">
      <c r="A51" s="153"/>
      <c r="B51" s="153"/>
      <c r="C51" s="211"/>
      <c r="D51" s="278" t="s">
        <v>223</v>
      </c>
      <c r="E51" s="278"/>
      <c r="F51" s="278"/>
      <c r="G51" s="278"/>
      <c r="H51" s="278"/>
      <c r="I51" s="215"/>
      <c r="J51" s="278" t="s">
        <v>224</v>
      </c>
      <c r="K51" s="278"/>
      <c r="L51" s="278"/>
      <c r="M51" s="278"/>
      <c r="N51" s="278"/>
      <c r="O51" s="192"/>
      <c r="P51" s="193"/>
      <c r="Q51" s="207"/>
      <c r="R51" s="212"/>
      <c r="S51" s="192"/>
      <c r="T51" s="204"/>
      <c r="U51" s="192"/>
      <c r="V51" s="193"/>
      <c r="W51" s="207"/>
      <c r="X51" s="212"/>
      <c r="Y51" s="194"/>
      <c r="Z51" s="206"/>
      <c r="AA51" s="192"/>
      <c r="AB51" s="198"/>
      <c r="AC51" s="206"/>
      <c r="AD51" s="213"/>
      <c r="AE51" s="196"/>
      <c r="AF51" s="204"/>
      <c r="AG51" s="196"/>
      <c r="AH51" s="196"/>
      <c r="AI51" s="206"/>
      <c r="AJ51" s="213"/>
      <c r="AK51" s="197"/>
      <c r="AL51" s="207"/>
    </row>
    <row r="52" spans="1:38" ht="17.649999999999999" x14ac:dyDescent="0.45">
      <c r="A52" s="153"/>
      <c r="B52" s="153"/>
      <c r="C52" s="211"/>
      <c r="D52" s="124"/>
      <c r="E52" s="124"/>
      <c r="F52" s="124"/>
      <c r="G52" s="124"/>
      <c r="H52" s="124"/>
      <c r="I52" s="124"/>
      <c r="J52" s="124"/>
      <c r="K52" s="124"/>
      <c r="L52" s="124"/>
      <c r="M52" s="124"/>
      <c r="N52" s="124"/>
      <c r="O52" s="192"/>
      <c r="P52" s="193"/>
      <c r="Q52" s="207"/>
      <c r="R52" s="212"/>
      <c r="S52" s="192"/>
      <c r="T52" s="204"/>
      <c r="U52" s="192"/>
      <c r="V52" s="193"/>
      <c r="W52" s="207"/>
      <c r="X52" s="212"/>
      <c r="Y52" s="194"/>
      <c r="Z52" s="206"/>
      <c r="AA52" s="192"/>
      <c r="AB52" s="198"/>
      <c r="AC52" s="206"/>
      <c r="AD52" s="213"/>
      <c r="AE52" s="196"/>
      <c r="AF52" s="204"/>
      <c r="AG52" s="196"/>
      <c r="AH52" s="196"/>
      <c r="AI52" s="206"/>
      <c r="AJ52" s="213"/>
      <c r="AK52" s="197"/>
      <c r="AL52" s="207"/>
    </row>
    <row r="53" spans="1:38" ht="17.649999999999999" x14ac:dyDescent="0.45">
      <c r="A53" s="216" t="s">
        <v>207</v>
      </c>
      <c r="B53" s="216"/>
      <c r="C53" s="216" t="s">
        <v>218</v>
      </c>
      <c r="D53" s="182" t="str">
        <f>Teams!C26</f>
        <v>B 4</v>
      </c>
      <c r="E53" s="204" t="str">
        <f>Teams!D26</f>
        <v>Rémy Dhayer</v>
      </c>
      <c r="F53" s="183" t="s">
        <v>200</v>
      </c>
      <c r="G53" s="184" t="str">
        <f>Teams!C13</f>
        <v>N 4</v>
      </c>
      <c r="H53" s="207" t="str">
        <f>Teams!D13</f>
        <v>Marius Kroonen</v>
      </c>
      <c r="I53" s="185"/>
      <c r="J53" s="186" t="str">
        <f>Teams!C12</f>
        <v>N 3</v>
      </c>
      <c r="K53" s="207" t="str">
        <f>Teams!D12</f>
        <v>Piet Kok</v>
      </c>
      <c r="L53" s="183" t="s">
        <v>200</v>
      </c>
      <c r="M53" s="187" t="str">
        <f>Teams!C38</f>
        <v>D 3</v>
      </c>
      <c r="N53" s="206" t="str">
        <f>Teams!D38</f>
        <v>Bredan MC Dermott</v>
      </c>
      <c r="O53" s="192"/>
      <c r="P53" s="193"/>
      <c r="Q53" s="207"/>
      <c r="R53" s="212"/>
      <c r="S53" s="192"/>
      <c r="T53" s="204"/>
      <c r="U53" s="192"/>
      <c r="V53" s="193"/>
      <c r="W53" s="207"/>
      <c r="X53" s="212"/>
      <c r="Y53" s="194"/>
      <c r="Z53" s="206"/>
      <c r="AA53" s="192"/>
      <c r="AB53" s="198"/>
      <c r="AC53" s="206"/>
      <c r="AD53" s="213"/>
      <c r="AE53" s="196"/>
      <c r="AF53" s="204"/>
      <c r="AG53" s="196"/>
      <c r="AH53" s="196"/>
      <c r="AI53" s="206"/>
      <c r="AJ53" s="213"/>
      <c r="AK53" s="197"/>
      <c r="AL53" s="207"/>
    </row>
    <row r="54" spans="1:38" ht="17.649999999999999" x14ac:dyDescent="0.45">
      <c r="A54" s="216"/>
      <c r="B54" s="216"/>
      <c r="C54" s="216"/>
      <c r="D54" s="157"/>
      <c r="E54" s="203"/>
      <c r="F54" s="157"/>
      <c r="G54" s="157"/>
      <c r="H54" s="203"/>
      <c r="I54" s="157"/>
      <c r="J54" s="157"/>
      <c r="K54" s="203"/>
      <c r="L54" s="157"/>
      <c r="M54" s="157"/>
      <c r="N54" s="203"/>
      <c r="O54" s="192"/>
      <c r="P54" s="193"/>
      <c r="Q54" s="207"/>
      <c r="R54" s="212"/>
      <c r="S54" s="192"/>
      <c r="T54" s="204"/>
      <c r="U54" s="192"/>
      <c r="V54" s="193"/>
      <c r="W54" s="207"/>
      <c r="X54" s="212"/>
      <c r="Y54" s="194"/>
      <c r="Z54" s="206"/>
      <c r="AA54" s="192"/>
      <c r="AB54" s="198"/>
      <c r="AC54" s="206"/>
      <c r="AD54" s="213"/>
      <c r="AE54" s="196"/>
      <c r="AF54" s="204"/>
      <c r="AG54" s="196"/>
      <c r="AH54" s="196"/>
      <c r="AI54" s="206"/>
      <c r="AJ54" s="213"/>
      <c r="AK54" s="197"/>
      <c r="AL54" s="207"/>
    </row>
    <row r="55" spans="1:38" ht="17.649999999999999" x14ac:dyDescent="0.45">
      <c r="A55" s="216" t="s">
        <v>203</v>
      </c>
      <c r="B55" s="216"/>
      <c r="C55" s="216" t="s">
        <v>219</v>
      </c>
      <c r="D55" s="188" t="str">
        <f>Teams!C37</f>
        <v>D 2</v>
      </c>
      <c r="E55" s="206" t="str">
        <f>Teams!D37</f>
        <v>Leonie Zillmann</v>
      </c>
      <c r="F55" s="183" t="s">
        <v>200</v>
      </c>
      <c r="G55" s="189" t="str">
        <f>Teams!C24</f>
        <v>B 2</v>
      </c>
      <c r="H55" s="204" t="str">
        <f>Teams!D24</f>
        <v>Nino Coeckelbergs</v>
      </c>
      <c r="I55" s="185"/>
      <c r="J55" s="190" t="str">
        <f>Teams!C23</f>
        <v>B 1</v>
      </c>
      <c r="K55" s="206" t="str">
        <f>Teams!D23</f>
        <v>Kevin van Hees</v>
      </c>
      <c r="L55" s="183" t="s">
        <v>200</v>
      </c>
      <c r="M55" s="191" t="str">
        <f>Teams!C10</f>
        <v>N 1</v>
      </c>
      <c r="N55" s="207" t="str">
        <f>Teams!D10</f>
        <v>Jeffrey van Heesch</v>
      </c>
      <c r="O55" s="124"/>
      <c r="P55" s="124"/>
      <c r="Q55" s="124"/>
      <c r="R55" s="124"/>
      <c r="S55" s="124"/>
      <c r="T55" s="124"/>
      <c r="U55" s="124"/>
      <c r="V55" s="124"/>
      <c r="W55" s="124"/>
      <c r="X55" s="124"/>
      <c r="Y55" s="124"/>
      <c r="Z55" s="208"/>
      <c r="AA55" s="124"/>
      <c r="AB55" s="124"/>
      <c r="AC55" s="124"/>
      <c r="AD55" s="124"/>
      <c r="AE55" s="124"/>
      <c r="AF55" s="124"/>
      <c r="AG55" s="124"/>
      <c r="AH55" s="124"/>
      <c r="AI55" s="124"/>
      <c r="AJ55" s="124"/>
      <c r="AK55" s="124"/>
      <c r="AL55" s="124"/>
    </row>
    <row r="56" spans="1:38" ht="17.649999999999999" x14ac:dyDescent="0.45">
      <c r="A56" s="124"/>
      <c r="B56" s="124"/>
      <c r="C56" s="199"/>
      <c r="D56" s="198"/>
      <c r="E56" s="206"/>
      <c r="F56" s="213"/>
      <c r="G56" s="196"/>
      <c r="H56" s="204"/>
      <c r="I56" s="196"/>
      <c r="J56" s="196"/>
      <c r="K56" s="206"/>
      <c r="L56" s="213"/>
      <c r="M56" s="197"/>
      <c r="N56" s="207"/>
      <c r="O56" s="124"/>
      <c r="P56" s="124"/>
      <c r="Q56" s="124"/>
      <c r="R56" s="124"/>
      <c r="S56" s="124"/>
      <c r="T56" s="124"/>
      <c r="U56" s="124"/>
      <c r="V56" s="124"/>
      <c r="W56" s="124"/>
      <c r="X56" s="124"/>
      <c r="Y56" s="124"/>
      <c r="Z56" s="208"/>
      <c r="AA56" s="124"/>
      <c r="AB56" s="124"/>
      <c r="AC56" s="124"/>
      <c r="AD56" s="124"/>
      <c r="AE56" s="124"/>
      <c r="AF56" s="124"/>
      <c r="AG56" s="124"/>
      <c r="AH56" s="124"/>
      <c r="AI56" s="124"/>
      <c r="AJ56" s="124"/>
      <c r="AK56" s="124"/>
      <c r="AL56" s="124"/>
    </row>
    <row r="57" spans="1:38" ht="17.649999999999999" x14ac:dyDescent="0.45">
      <c r="A57" s="124"/>
      <c r="B57" s="124"/>
      <c r="C57" s="199"/>
      <c r="D57" s="198"/>
      <c r="E57" s="206"/>
      <c r="F57" s="213"/>
      <c r="G57" s="196"/>
      <c r="H57" s="204"/>
      <c r="I57" s="196"/>
      <c r="J57" s="196"/>
      <c r="K57" s="206"/>
      <c r="L57" s="213"/>
      <c r="M57" s="197"/>
      <c r="N57" s="207"/>
      <c r="O57" s="124"/>
      <c r="P57" s="124"/>
      <c r="Q57" s="124"/>
      <c r="R57" s="124"/>
      <c r="S57" s="124"/>
      <c r="T57" s="124"/>
      <c r="U57" s="124"/>
      <c r="V57" s="124"/>
      <c r="W57" s="124"/>
      <c r="X57" s="124"/>
      <c r="Y57" s="124"/>
      <c r="Z57" s="208"/>
      <c r="AA57" s="124"/>
      <c r="AB57" s="124"/>
      <c r="AC57" s="124"/>
      <c r="AD57" s="124"/>
      <c r="AE57" s="124"/>
      <c r="AF57" s="124"/>
      <c r="AG57" s="124"/>
      <c r="AH57" s="124"/>
      <c r="AI57" s="124"/>
      <c r="AJ57" s="124"/>
      <c r="AK57" s="124"/>
      <c r="AL57" s="124"/>
    </row>
    <row r="58" spans="1:38" ht="35.25" x14ac:dyDescent="0.45">
      <c r="A58" s="276" t="s">
        <v>193</v>
      </c>
      <c r="B58" s="276"/>
      <c r="C58" s="276"/>
      <c r="D58" s="276"/>
      <c r="E58" s="276"/>
      <c r="F58" s="276"/>
      <c r="G58" s="276"/>
      <c r="H58" s="276"/>
      <c r="I58" s="276"/>
      <c r="J58" s="276"/>
      <c r="K58" s="276"/>
      <c r="L58" s="276"/>
      <c r="M58" s="276"/>
      <c r="N58" s="276"/>
      <c r="O58" s="124"/>
      <c r="P58" s="124"/>
      <c r="Q58" s="124"/>
      <c r="R58" s="124"/>
      <c r="S58" s="124"/>
      <c r="T58" s="124"/>
      <c r="U58" s="124"/>
      <c r="V58" s="124"/>
      <c r="W58" s="124"/>
      <c r="X58" s="124"/>
      <c r="Y58" s="124"/>
      <c r="Z58" s="208"/>
      <c r="AA58" s="124"/>
      <c r="AB58" s="124"/>
      <c r="AC58" s="124"/>
      <c r="AD58" s="124"/>
      <c r="AE58" s="124"/>
      <c r="AF58" s="124"/>
      <c r="AG58" s="124"/>
      <c r="AH58" s="124"/>
      <c r="AI58" s="124"/>
      <c r="AJ58" s="124"/>
      <c r="AK58" s="124"/>
      <c r="AL58" s="124"/>
    </row>
    <row r="59" spans="1:38" ht="30" x14ac:dyDescent="0.45">
      <c r="A59" s="277" t="s">
        <v>208</v>
      </c>
      <c r="B59" s="277"/>
      <c r="C59" s="277"/>
      <c r="D59" s="277"/>
      <c r="E59" s="277"/>
      <c r="F59" s="277"/>
      <c r="G59" s="277"/>
      <c r="H59" s="277"/>
      <c r="I59" s="277"/>
      <c r="J59" s="277"/>
      <c r="K59" s="277"/>
      <c r="L59" s="277"/>
      <c r="M59" s="277"/>
      <c r="N59" s="277"/>
      <c r="O59" s="124"/>
      <c r="P59" s="124"/>
      <c r="Q59" s="124"/>
      <c r="R59" s="124"/>
      <c r="S59" s="124"/>
      <c r="T59" s="124"/>
      <c r="U59" s="124"/>
      <c r="V59" s="124"/>
      <c r="W59" s="124"/>
      <c r="X59" s="124"/>
      <c r="Y59" s="124"/>
      <c r="Z59" s="208"/>
      <c r="AA59" s="124"/>
      <c r="AB59" s="124"/>
      <c r="AC59" s="124"/>
      <c r="AD59" s="124"/>
      <c r="AE59" s="124"/>
      <c r="AF59" s="124"/>
      <c r="AG59" s="124"/>
      <c r="AH59" s="124"/>
      <c r="AI59" s="124"/>
      <c r="AJ59" s="124"/>
      <c r="AK59" s="124"/>
      <c r="AL59" s="124"/>
    </row>
    <row r="60" spans="1:38" ht="17.649999999999999" x14ac:dyDescent="0.45">
      <c r="A60" s="124"/>
      <c r="B60" s="124"/>
      <c r="C60" s="199"/>
      <c r="D60" s="198"/>
      <c r="E60" s="206"/>
      <c r="F60" s="213"/>
      <c r="G60" s="196"/>
      <c r="H60" s="204"/>
      <c r="I60" s="196"/>
      <c r="J60" s="196"/>
      <c r="K60" s="206"/>
      <c r="L60" s="213"/>
      <c r="M60" s="197"/>
      <c r="N60" s="207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208"/>
      <c r="AA60" s="124"/>
      <c r="AB60" s="124"/>
      <c r="AC60" s="124"/>
      <c r="AD60" s="124"/>
      <c r="AE60" s="124"/>
      <c r="AF60" s="124"/>
      <c r="AG60" s="124"/>
      <c r="AH60" s="124"/>
      <c r="AI60" s="124"/>
      <c r="AJ60" s="124"/>
      <c r="AK60" s="124"/>
      <c r="AL60" s="124"/>
    </row>
    <row r="61" spans="1:38" ht="27.75" x14ac:dyDescent="0.45">
      <c r="A61" s="210"/>
      <c r="B61" s="181"/>
      <c r="C61" s="181"/>
      <c r="D61" s="278" t="s">
        <v>195</v>
      </c>
      <c r="E61" s="278"/>
      <c r="F61" s="278"/>
      <c r="G61" s="278"/>
      <c r="H61" s="278"/>
      <c r="I61" s="215"/>
      <c r="J61" s="278" t="s">
        <v>196</v>
      </c>
      <c r="K61" s="278"/>
      <c r="L61" s="278"/>
      <c r="M61" s="278"/>
      <c r="N61" s="278"/>
      <c r="O61" s="181"/>
      <c r="AA61" s="124"/>
      <c r="AB61" s="124"/>
      <c r="AC61" s="124"/>
      <c r="AD61" s="124"/>
      <c r="AE61" s="124"/>
      <c r="AF61" s="124"/>
      <c r="AG61" s="124"/>
      <c r="AH61" s="124"/>
      <c r="AI61" s="124"/>
      <c r="AJ61" s="124"/>
      <c r="AK61" s="124"/>
      <c r="AL61" s="124"/>
    </row>
    <row r="62" spans="1:38" x14ac:dyDescent="0.45">
      <c r="A62" s="124"/>
      <c r="B62" s="124"/>
      <c r="C62" s="124"/>
      <c r="D62" s="124"/>
      <c r="E62" s="124"/>
      <c r="F62" s="124"/>
      <c r="G62" s="124"/>
      <c r="H62" s="208"/>
      <c r="I62" s="124"/>
      <c r="J62" s="124"/>
      <c r="K62" s="124"/>
      <c r="L62" s="124"/>
      <c r="M62" s="124"/>
      <c r="N62" s="208"/>
      <c r="O62" s="124"/>
      <c r="AA62" s="124"/>
      <c r="AB62" s="124"/>
      <c r="AC62" s="124"/>
      <c r="AD62" s="124"/>
      <c r="AE62" s="124"/>
      <c r="AF62" s="124"/>
      <c r="AG62" s="124"/>
      <c r="AH62" s="124"/>
      <c r="AI62" s="124"/>
      <c r="AJ62" s="124"/>
      <c r="AK62" s="124"/>
      <c r="AL62" s="124"/>
    </row>
    <row r="63" spans="1:38" ht="17.649999999999999" x14ac:dyDescent="0.45">
      <c r="A63" s="216" t="s">
        <v>209</v>
      </c>
      <c r="B63" s="216"/>
      <c r="C63" s="216" t="s">
        <v>220</v>
      </c>
      <c r="D63" s="168" t="str">
        <f>Teams!C24</f>
        <v>B 2</v>
      </c>
      <c r="E63" s="204" t="str">
        <f>Teams!D24</f>
        <v>Nino Coeckelbergs</v>
      </c>
      <c r="F63" s="156" t="s">
        <v>200</v>
      </c>
      <c r="G63" s="179" t="str">
        <f>Teams!C11</f>
        <v>N 2</v>
      </c>
      <c r="H63" s="207" t="str">
        <f>Teams!D11</f>
        <v>Leon Dudink</v>
      </c>
      <c r="I63" s="157"/>
      <c r="J63" s="178" t="str">
        <f>Teams!C36</f>
        <v>D 1</v>
      </c>
      <c r="K63" s="206" t="str">
        <f>Teams!D36</f>
        <v>Enrico Ercolin</v>
      </c>
      <c r="L63" s="156" t="s">
        <v>200</v>
      </c>
      <c r="M63" s="170" t="str">
        <f>Teams!C10</f>
        <v>N 1</v>
      </c>
      <c r="N63" s="207" t="str">
        <f>Teams!D10</f>
        <v>Jeffrey van Heesch</v>
      </c>
      <c r="O63" s="157"/>
      <c r="AA63" s="199"/>
      <c r="AB63" s="124"/>
      <c r="AC63" s="124"/>
      <c r="AD63" s="124"/>
      <c r="AE63" s="124"/>
      <c r="AF63" s="124"/>
      <c r="AG63" s="124"/>
      <c r="AH63" s="124"/>
      <c r="AI63" s="124"/>
      <c r="AJ63" s="124"/>
      <c r="AK63" s="124"/>
      <c r="AL63" s="124"/>
    </row>
    <row r="64" spans="1:38" ht="17.25" x14ac:dyDescent="0.45">
      <c r="A64" s="216"/>
      <c r="B64" s="216"/>
      <c r="C64" s="216"/>
      <c r="D64" s="157"/>
      <c r="E64" s="203"/>
      <c r="F64" s="157"/>
      <c r="G64" s="157"/>
      <c r="H64" s="204"/>
      <c r="I64" s="157"/>
      <c r="J64" s="157"/>
      <c r="K64" s="204"/>
      <c r="L64" s="157"/>
      <c r="M64" s="157"/>
      <c r="N64" s="204"/>
      <c r="O64" s="157"/>
      <c r="AA64" s="199"/>
      <c r="AB64" s="124"/>
      <c r="AC64" s="124"/>
      <c r="AD64" s="124"/>
      <c r="AE64" s="124"/>
      <c r="AF64" s="124"/>
      <c r="AG64" s="124"/>
      <c r="AH64" s="124"/>
      <c r="AI64" s="124"/>
      <c r="AJ64" s="124"/>
      <c r="AK64" s="124"/>
      <c r="AL64" s="124"/>
    </row>
    <row r="65" spans="1:38" ht="17.649999999999999" x14ac:dyDescent="0.45">
      <c r="A65" s="216" t="s">
        <v>210</v>
      </c>
      <c r="B65" s="216"/>
      <c r="C65" s="216" t="s">
        <v>221</v>
      </c>
      <c r="D65" s="174" t="str">
        <f>Teams!C14</f>
        <v>N 5</v>
      </c>
      <c r="E65" s="207" t="str">
        <f>Teams!D14</f>
        <v>Arno Coenradi</v>
      </c>
      <c r="F65" s="156" t="s">
        <v>200</v>
      </c>
      <c r="G65" s="163" t="str">
        <f>Teams!C40</f>
        <v>D 5</v>
      </c>
      <c r="H65" s="206" t="str">
        <f>Teams!D40</f>
        <v>Lennart Menzel</v>
      </c>
      <c r="I65" s="157"/>
      <c r="J65" s="173" t="str">
        <f>Teams!C17</f>
        <v>N 8</v>
      </c>
      <c r="K65" s="207" t="str">
        <f>Teams!D17</f>
        <v>Dennis Engelen</v>
      </c>
      <c r="L65" s="156" t="s">
        <v>200</v>
      </c>
      <c r="M65" s="155" t="str">
        <f>Teams!C43</f>
        <v>D 8</v>
      </c>
      <c r="N65" s="206" t="str">
        <f>Teams!D43</f>
        <v>Jan Sellhast</v>
      </c>
      <c r="O65" s="157"/>
      <c r="AA65" s="199"/>
      <c r="AB65" s="124"/>
      <c r="AC65" s="124"/>
      <c r="AD65" s="124"/>
      <c r="AE65" s="124"/>
      <c r="AF65" s="124"/>
      <c r="AG65" s="124"/>
      <c r="AH65" s="124"/>
      <c r="AI65" s="124"/>
      <c r="AJ65" s="124"/>
      <c r="AK65" s="124"/>
      <c r="AL65" s="124"/>
    </row>
    <row r="66" spans="1:38" ht="17.25" x14ac:dyDescent="0.45">
      <c r="A66" s="216"/>
      <c r="B66" s="216"/>
      <c r="C66" s="216"/>
      <c r="D66" s="157"/>
      <c r="E66" s="203"/>
      <c r="F66" s="157"/>
      <c r="G66" s="157"/>
      <c r="H66" s="204"/>
      <c r="I66" s="157"/>
      <c r="J66" s="157"/>
      <c r="K66" s="204"/>
      <c r="L66" s="157"/>
      <c r="M66" s="157"/>
      <c r="N66" s="204"/>
      <c r="O66" s="157"/>
      <c r="AA66" s="199"/>
      <c r="AB66" s="124"/>
      <c r="AC66" s="124"/>
      <c r="AD66" s="124"/>
      <c r="AE66" s="124"/>
      <c r="AF66" s="124"/>
      <c r="AG66" s="124"/>
      <c r="AH66" s="124"/>
      <c r="AI66" s="124"/>
      <c r="AJ66" s="124"/>
      <c r="AK66" s="124"/>
      <c r="AL66" s="124"/>
    </row>
    <row r="67" spans="1:38" ht="17.649999999999999" x14ac:dyDescent="0.45">
      <c r="A67" s="216" t="s">
        <v>211</v>
      </c>
      <c r="B67" s="216"/>
      <c r="C67" s="216" t="s">
        <v>222</v>
      </c>
      <c r="D67" s="177" t="str">
        <f>Teams!C39</f>
        <v>D 4</v>
      </c>
      <c r="E67" s="206" t="str">
        <f>Teams!D39</f>
        <v>Aron Bichler</v>
      </c>
      <c r="F67" s="156" t="s">
        <v>200</v>
      </c>
      <c r="G67" s="165" t="str">
        <f>Teams!C26</f>
        <v>B 4</v>
      </c>
      <c r="H67" s="204" t="str">
        <f>Teams!D26</f>
        <v>Rémy Dhayer</v>
      </c>
      <c r="I67" s="157"/>
      <c r="J67" s="169" t="str">
        <f>Teams!C37</f>
        <v>D 2</v>
      </c>
      <c r="K67" s="206" t="str">
        <f>Teams!D37</f>
        <v>Leonie Zillmann</v>
      </c>
      <c r="L67" s="156" t="s">
        <v>200</v>
      </c>
      <c r="M67" s="179" t="str">
        <f>Teams!C11</f>
        <v>N 2</v>
      </c>
      <c r="N67" s="207" t="str">
        <f>Teams!D11</f>
        <v>Leon Dudink</v>
      </c>
      <c r="O67" s="157"/>
      <c r="AA67" s="199"/>
      <c r="AB67" s="124"/>
      <c r="AC67" s="124"/>
      <c r="AD67" s="124"/>
      <c r="AE67" s="124"/>
      <c r="AF67" s="124"/>
      <c r="AG67" s="124"/>
      <c r="AH67" s="124"/>
      <c r="AI67" s="124"/>
      <c r="AJ67" s="124"/>
      <c r="AK67" s="124"/>
      <c r="AL67" s="124"/>
    </row>
    <row r="68" spans="1:38" x14ac:dyDescent="0.45">
      <c r="A68" s="124"/>
      <c r="B68" s="124"/>
      <c r="C68" s="124"/>
      <c r="D68" s="124"/>
      <c r="E68" s="124"/>
      <c r="F68" s="151"/>
      <c r="G68" s="124"/>
      <c r="H68" s="124"/>
      <c r="I68" s="124"/>
      <c r="J68" s="124"/>
      <c r="K68" s="124"/>
      <c r="L68" s="151"/>
      <c r="M68" s="124"/>
      <c r="N68" s="124"/>
      <c r="O68" s="124"/>
      <c r="P68" s="124"/>
      <c r="Q68" s="124"/>
      <c r="R68" s="151"/>
      <c r="S68" s="124"/>
      <c r="T68" s="124"/>
      <c r="U68" s="124"/>
      <c r="V68" s="124"/>
      <c r="W68" s="124"/>
      <c r="X68" s="151"/>
      <c r="Y68" s="124"/>
      <c r="Z68" s="124"/>
      <c r="AA68" s="124"/>
      <c r="AB68" s="124"/>
      <c r="AC68" s="124"/>
      <c r="AD68" s="124"/>
      <c r="AE68" s="124"/>
      <c r="AF68" s="124"/>
      <c r="AG68" s="124"/>
      <c r="AH68" s="124"/>
      <c r="AI68" s="124"/>
      <c r="AJ68" s="124"/>
      <c r="AK68" s="124"/>
      <c r="AL68" s="124"/>
    </row>
    <row r="69" spans="1:38" x14ac:dyDescent="0.45">
      <c r="A69" s="124"/>
      <c r="B69" s="124"/>
      <c r="C69" s="124"/>
      <c r="D69" s="124"/>
      <c r="E69" s="124"/>
      <c r="F69" s="151"/>
      <c r="G69" s="124"/>
      <c r="H69" s="124"/>
      <c r="I69" s="124"/>
      <c r="J69" s="124"/>
      <c r="K69" s="124"/>
      <c r="L69" s="151"/>
      <c r="M69" s="124"/>
      <c r="N69" s="124"/>
      <c r="O69" s="124"/>
      <c r="P69" s="124"/>
      <c r="Q69" s="124"/>
      <c r="R69" s="151"/>
      <c r="S69" s="124"/>
      <c r="T69" s="124"/>
      <c r="U69" s="124"/>
      <c r="V69" s="124"/>
      <c r="W69" s="124"/>
      <c r="X69" s="151"/>
      <c r="Y69" s="124"/>
      <c r="Z69" s="124"/>
      <c r="AA69" s="124"/>
      <c r="AB69" s="124"/>
      <c r="AC69" s="124"/>
      <c r="AD69" s="124"/>
      <c r="AE69" s="124"/>
      <c r="AF69" s="124"/>
      <c r="AG69" s="124"/>
      <c r="AH69" s="124"/>
      <c r="AI69" s="124"/>
      <c r="AJ69" s="124"/>
      <c r="AK69" s="124"/>
      <c r="AL69" s="124"/>
    </row>
    <row r="70" spans="1:38" ht="27.75" x14ac:dyDescent="0.45">
      <c r="A70" s="124"/>
      <c r="B70" s="124"/>
      <c r="C70" s="124"/>
      <c r="D70" s="278" t="s">
        <v>197</v>
      </c>
      <c r="E70" s="278"/>
      <c r="F70" s="278"/>
      <c r="G70" s="278"/>
      <c r="H70" s="278"/>
      <c r="I70" s="215"/>
      <c r="J70" s="278" t="s">
        <v>198</v>
      </c>
      <c r="K70" s="278"/>
      <c r="L70" s="278"/>
      <c r="M70" s="278"/>
      <c r="N70" s="278"/>
      <c r="O70" s="124"/>
      <c r="P70" s="124"/>
      <c r="Q70" s="124"/>
      <c r="R70" s="124"/>
      <c r="S70" s="124"/>
      <c r="T70" s="124"/>
      <c r="U70" s="124"/>
      <c r="V70" s="124"/>
      <c r="W70" s="124"/>
      <c r="X70" s="124"/>
      <c r="Y70" s="124"/>
      <c r="Z70" s="124"/>
      <c r="AA70" s="124"/>
      <c r="AB70" s="124"/>
      <c r="AC70" s="124"/>
      <c r="AD70" s="124"/>
      <c r="AE70" s="124"/>
      <c r="AF70" s="124"/>
      <c r="AG70" s="124"/>
      <c r="AH70" s="124"/>
      <c r="AI70" s="124"/>
      <c r="AJ70" s="124"/>
      <c r="AK70" s="124"/>
      <c r="AL70" s="124"/>
    </row>
    <row r="71" spans="1:38" x14ac:dyDescent="0.45">
      <c r="A71" s="124"/>
      <c r="B71" s="124"/>
      <c r="C71" s="124"/>
      <c r="D71" s="124"/>
      <c r="E71" s="124"/>
      <c r="F71" s="124"/>
      <c r="G71" s="124"/>
      <c r="H71" s="124"/>
      <c r="I71" s="124"/>
      <c r="J71" s="124"/>
      <c r="K71" s="124"/>
      <c r="L71" s="124"/>
      <c r="M71" s="124"/>
      <c r="N71" s="208"/>
      <c r="O71" s="124"/>
      <c r="P71" s="124"/>
      <c r="Q71" s="124"/>
      <c r="R71" s="124"/>
      <c r="S71" s="124"/>
      <c r="T71" s="124"/>
      <c r="U71" s="124"/>
      <c r="V71" s="124"/>
      <c r="W71" s="124"/>
      <c r="X71" s="124"/>
      <c r="Y71" s="124"/>
      <c r="Z71" s="124"/>
      <c r="AA71" s="124"/>
      <c r="AB71" s="124"/>
      <c r="AC71" s="124"/>
      <c r="AD71" s="124"/>
      <c r="AE71" s="124"/>
      <c r="AF71" s="124"/>
      <c r="AG71" s="124"/>
      <c r="AH71" s="124"/>
      <c r="AI71" s="124"/>
      <c r="AJ71" s="124"/>
      <c r="AK71" s="124"/>
      <c r="AL71" s="124"/>
    </row>
    <row r="72" spans="1:38" ht="17.649999999999999" x14ac:dyDescent="0.45">
      <c r="A72" s="216" t="s">
        <v>209</v>
      </c>
      <c r="B72" s="216"/>
      <c r="C72" s="216" t="s">
        <v>220</v>
      </c>
      <c r="D72" s="164" t="str">
        <f>Teams!C13</f>
        <v>N 4</v>
      </c>
      <c r="E72" s="207" t="str">
        <f>Teams!D13</f>
        <v>Marius Kroonen</v>
      </c>
      <c r="F72" s="156" t="s">
        <v>200</v>
      </c>
      <c r="G72" s="177" t="str">
        <f>Teams!C39</f>
        <v>D 4</v>
      </c>
      <c r="H72" s="206" t="str">
        <f>Teams!D39</f>
        <v>Aron Bichler</v>
      </c>
      <c r="I72" s="157"/>
      <c r="J72" s="166" t="str">
        <f>Teams!C38</f>
        <v>D 3</v>
      </c>
      <c r="K72" s="206" t="str">
        <f>Teams!D38</f>
        <v>Bredan MC Dermott</v>
      </c>
      <c r="L72" s="156" t="s">
        <v>200</v>
      </c>
      <c r="M72" s="176" t="str">
        <f>Teams!C25</f>
        <v>B 3</v>
      </c>
      <c r="N72" s="204" t="str">
        <f>Teams!D25</f>
        <v>Tim van Hoek</v>
      </c>
    </row>
    <row r="73" spans="1:38" ht="17.25" x14ac:dyDescent="0.45">
      <c r="A73" s="216"/>
      <c r="B73" s="216"/>
      <c r="C73" s="216"/>
      <c r="D73" s="157"/>
      <c r="E73" s="203"/>
      <c r="F73" s="157"/>
      <c r="G73" s="157"/>
      <c r="H73" s="203"/>
      <c r="I73" s="157"/>
      <c r="J73" s="157"/>
      <c r="K73" s="203"/>
      <c r="L73" s="157"/>
      <c r="M73" s="157"/>
      <c r="N73" s="204"/>
    </row>
    <row r="74" spans="1:38" ht="17.649999999999999" x14ac:dyDescent="0.45">
      <c r="A74" s="216" t="s">
        <v>210</v>
      </c>
      <c r="B74" s="216"/>
      <c r="C74" s="216" t="s">
        <v>221</v>
      </c>
      <c r="D74" s="161" t="str">
        <f>Teams!C15</f>
        <v>N 6</v>
      </c>
      <c r="E74" s="207" t="str">
        <f>Teams!D15</f>
        <v>Rick de Wit</v>
      </c>
      <c r="F74" s="156" t="s">
        <v>200</v>
      </c>
      <c r="G74" s="175" t="str">
        <f>Teams!C28</f>
        <v>B 6</v>
      </c>
      <c r="H74" s="204" t="str">
        <f>Teams!D28</f>
        <v>Matteo Vanroose</v>
      </c>
      <c r="I74" s="157"/>
      <c r="J74" s="159" t="str">
        <f>Teams!C29</f>
        <v>B 7</v>
      </c>
      <c r="K74" s="204" t="str">
        <f>Teams!D29</f>
        <v>Dylan Parent</v>
      </c>
      <c r="L74" s="156" t="s">
        <v>200</v>
      </c>
      <c r="M74" s="172" t="str">
        <f>Teams!C42</f>
        <v>D 7</v>
      </c>
      <c r="N74" s="206" t="str">
        <f>Teams!D42</f>
        <v>Jan Gaspari</v>
      </c>
    </row>
    <row r="75" spans="1:38" ht="17.25" x14ac:dyDescent="0.45">
      <c r="A75" s="216"/>
      <c r="B75" s="216"/>
      <c r="C75" s="216"/>
      <c r="D75" s="157"/>
      <c r="E75" s="203"/>
      <c r="F75" s="157"/>
      <c r="G75" s="157"/>
      <c r="H75" s="203"/>
      <c r="I75" s="157"/>
      <c r="J75" s="157"/>
      <c r="K75" s="203"/>
      <c r="L75" s="157"/>
      <c r="M75" s="157"/>
      <c r="N75" s="204"/>
    </row>
    <row r="76" spans="1:38" ht="17.649999999999999" x14ac:dyDescent="0.45">
      <c r="A76" s="216" t="s">
        <v>211</v>
      </c>
      <c r="B76" s="216"/>
      <c r="C76" s="216" t="s">
        <v>222</v>
      </c>
      <c r="D76" s="176" t="str">
        <f>Teams!C25</f>
        <v>B 3</v>
      </c>
      <c r="E76" s="204" t="str">
        <f>Teams!D25</f>
        <v>Tim van Hoek</v>
      </c>
      <c r="F76" s="156" t="s">
        <v>200</v>
      </c>
      <c r="G76" s="167" t="str">
        <f>Teams!C12</f>
        <v>N 3</v>
      </c>
      <c r="H76" s="207" t="str">
        <f>Teams!D12</f>
        <v>Piet Kok</v>
      </c>
      <c r="I76" s="157"/>
      <c r="J76" s="178" t="str">
        <f>Teams!C36</f>
        <v>D 1</v>
      </c>
      <c r="K76" s="206" t="str">
        <f>Teams!D36</f>
        <v>Enrico Ercolin</v>
      </c>
      <c r="L76" s="156" t="s">
        <v>200</v>
      </c>
      <c r="M76" s="171" t="str">
        <f>Teams!C23</f>
        <v>B 1</v>
      </c>
      <c r="N76" s="204" t="str">
        <f>Teams!D23</f>
        <v>Kevin van Hees</v>
      </c>
    </row>
  </sheetData>
  <sheetProtection password="DFE2" sheet="1" objects="1" scenarios="1" selectLockedCells="1" selectUnlockedCells="1"/>
  <mergeCells count="20">
    <mergeCell ref="D61:H61"/>
    <mergeCell ref="J61:N61"/>
    <mergeCell ref="D70:H70"/>
    <mergeCell ref="J70:N70"/>
    <mergeCell ref="D51:H51"/>
    <mergeCell ref="J51:N51"/>
    <mergeCell ref="A59:N59"/>
    <mergeCell ref="A1:N1"/>
    <mergeCell ref="A2:N2"/>
    <mergeCell ref="A26:N26"/>
    <mergeCell ref="A27:N27"/>
    <mergeCell ref="A58:N58"/>
    <mergeCell ref="D4:H4"/>
    <mergeCell ref="J4:N4"/>
    <mergeCell ref="D15:H15"/>
    <mergeCell ref="J15:N15"/>
    <mergeCell ref="D29:H29"/>
    <mergeCell ref="J29:N29"/>
    <mergeCell ref="D40:H40"/>
    <mergeCell ref="J40:N40"/>
  </mergeCells>
  <pageMargins left="0.51181102362204722" right="0.51181102362204722" top="0.35433070866141736" bottom="0.35433070866141736" header="0.11811023622047245" footer="0.11811023622047245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H59"/>
  <sheetViews>
    <sheetView topLeftCell="B1" zoomScale="75" zoomScaleNormal="75" workbookViewId="0">
      <selection activeCell="M6" sqref="M6"/>
    </sheetView>
  </sheetViews>
  <sheetFormatPr defaultRowHeight="14.25" x14ac:dyDescent="0.45"/>
  <cols>
    <col min="1" max="1" width="1.73046875" customWidth="1"/>
    <col min="2" max="2" width="3.73046875" customWidth="1"/>
    <col min="3" max="3" width="22.73046875" customWidth="1"/>
    <col min="4" max="4" width="5.3984375" customWidth="1"/>
    <col min="5" max="5" width="12.265625" customWidth="1"/>
    <col min="6" max="6" width="7.73046875" customWidth="1"/>
    <col min="7" max="7" width="12" customWidth="1"/>
    <col min="8" max="8" width="10" customWidth="1"/>
    <col min="9" max="9" width="12" customWidth="1"/>
    <col min="10" max="10" width="7.3984375" customWidth="1"/>
    <col min="11" max="11" width="8.86328125" customWidth="1"/>
    <col min="12" max="12" width="1.73046875" customWidth="1"/>
    <col min="13" max="13" width="165.265625" customWidth="1"/>
    <col min="14" max="14" width="24.59765625" customWidth="1"/>
    <col min="15" max="23" width="1.73046875" customWidth="1"/>
    <col min="25" max="25" width="3.86328125" customWidth="1"/>
    <col min="26" max="26" width="22.73046875" customWidth="1"/>
    <col min="27" max="27" width="5.59765625" customWidth="1"/>
    <col min="28" max="28" width="12.3984375" customWidth="1"/>
    <col min="29" max="29" width="7.86328125" customWidth="1"/>
    <col min="30" max="30" width="12" customWidth="1"/>
    <col min="31" max="31" width="10.1328125" customWidth="1"/>
    <col min="32" max="32" width="12" customWidth="1"/>
    <col min="33" max="33" width="7.3984375" customWidth="1"/>
    <col min="35" max="35" width="9" customWidth="1"/>
  </cols>
  <sheetData>
    <row r="1" spans="2:34" ht="106.5" customHeight="1" x14ac:dyDescent="0.45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Y1" s="285"/>
      <c r="Z1" s="285"/>
      <c r="AA1" s="285"/>
      <c r="AB1" s="285"/>
      <c r="AC1" s="285"/>
      <c r="AD1" s="285"/>
      <c r="AE1" s="285"/>
      <c r="AF1" s="285"/>
      <c r="AG1" s="285"/>
      <c r="AH1" s="285"/>
    </row>
    <row r="2" spans="2:34" ht="21" thickBot="1" x14ac:dyDescent="0.5">
      <c r="B2" s="286" t="s">
        <v>129</v>
      </c>
      <c r="C2" s="286"/>
      <c r="D2" s="286"/>
      <c r="E2" s="286"/>
      <c r="F2" s="286"/>
      <c r="G2" s="286"/>
      <c r="H2" s="286"/>
      <c r="I2" s="286"/>
      <c r="J2" s="286"/>
      <c r="K2" s="286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Y2" s="286" t="s">
        <v>129</v>
      </c>
      <c r="Z2" s="286"/>
      <c r="AA2" s="286"/>
      <c r="AB2" s="286"/>
      <c r="AC2" s="286"/>
      <c r="AD2" s="286"/>
      <c r="AE2" s="286"/>
      <c r="AF2" s="286"/>
      <c r="AG2" s="286"/>
      <c r="AH2" s="286"/>
    </row>
    <row r="3" spans="2:34" ht="30.75" thickTop="1" thickBot="1" x14ac:dyDescent="0.5">
      <c r="B3" s="287" t="s">
        <v>37</v>
      </c>
      <c r="C3" s="288"/>
      <c r="D3" s="288"/>
      <c r="E3" s="288"/>
      <c r="F3" s="288"/>
      <c r="G3" s="288"/>
      <c r="H3" s="288"/>
      <c r="I3" s="288"/>
      <c r="J3" s="288"/>
      <c r="K3" s="289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Y3" s="287" t="s">
        <v>37</v>
      </c>
      <c r="Z3" s="288"/>
      <c r="AA3" s="288"/>
      <c r="AB3" s="288"/>
      <c r="AC3" s="288"/>
      <c r="AD3" s="288"/>
      <c r="AE3" s="288"/>
      <c r="AF3" s="288"/>
      <c r="AG3" s="288"/>
      <c r="AH3" s="289"/>
    </row>
    <row r="4" spans="2:34" ht="21" customHeight="1" thickTop="1" x14ac:dyDescent="0.45">
      <c r="B4" s="290" t="s">
        <v>144</v>
      </c>
      <c r="C4" s="290"/>
      <c r="D4" s="290"/>
      <c r="E4" s="290"/>
      <c r="F4" s="290"/>
      <c r="G4" s="290"/>
      <c r="H4" s="290"/>
      <c r="I4" s="290"/>
      <c r="J4" s="290"/>
      <c r="K4" s="290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Y4" s="290" t="s">
        <v>144</v>
      </c>
      <c r="Z4" s="290"/>
      <c r="AA4" s="290"/>
      <c r="AB4" s="290"/>
      <c r="AC4" s="290"/>
      <c r="AD4" s="290"/>
      <c r="AE4" s="290"/>
      <c r="AF4" s="290"/>
      <c r="AG4" s="290"/>
      <c r="AH4" s="290"/>
    </row>
    <row r="5" spans="2:34" ht="20.25" customHeight="1" x14ac:dyDescent="0.45">
      <c r="B5" s="6"/>
      <c r="C5" s="6"/>
      <c r="D5" s="6"/>
      <c r="E5" s="6"/>
      <c r="F5" s="6"/>
      <c r="G5" s="6"/>
      <c r="H5" s="6"/>
      <c r="I5" s="6" t="s">
        <v>141</v>
      </c>
      <c r="J5" s="6"/>
      <c r="K5" s="6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2:34" ht="15.4" x14ac:dyDescent="0.45">
      <c r="B6" s="279" t="s">
        <v>140</v>
      </c>
      <c r="C6" s="280"/>
      <c r="D6" s="280"/>
      <c r="E6" s="280"/>
      <c r="F6" s="280"/>
      <c r="G6" s="280"/>
      <c r="H6" s="280"/>
      <c r="I6" s="280"/>
      <c r="J6" s="280"/>
      <c r="K6" s="281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2:34" ht="15.4" x14ac:dyDescent="0.45">
      <c r="B7" s="282" t="s">
        <v>74</v>
      </c>
      <c r="C7" s="15" t="s">
        <v>50</v>
      </c>
      <c r="D7" s="15" t="s">
        <v>52</v>
      </c>
      <c r="E7" s="15" t="s">
        <v>55</v>
      </c>
      <c r="F7" s="15" t="s">
        <v>57</v>
      </c>
      <c r="G7" s="15" t="s">
        <v>60</v>
      </c>
      <c r="H7" s="15" t="s">
        <v>62</v>
      </c>
      <c r="I7" s="15" t="s">
        <v>65</v>
      </c>
      <c r="J7" s="40" t="s">
        <v>120</v>
      </c>
      <c r="K7" s="282" t="s">
        <v>75</v>
      </c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2:34" ht="15.4" x14ac:dyDescent="0.45">
      <c r="B8" s="283"/>
      <c r="C8" s="16" t="s">
        <v>49</v>
      </c>
      <c r="D8" s="16" t="s">
        <v>53</v>
      </c>
      <c r="E8" s="16" t="s">
        <v>56</v>
      </c>
      <c r="F8" s="16" t="s">
        <v>58</v>
      </c>
      <c r="G8" s="16" t="s">
        <v>60</v>
      </c>
      <c r="H8" s="16" t="s">
        <v>63</v>
      </c>
      <c r="I8" s="16" t="s">
        <v>66</v>
      </c>
      <c r="J8" s="41" t="s">
        <v>121</v>
      </c>
      <c r="K8" s="283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2:34" ht="15.4" x14ac:dyDescent="0.45">
      <c r="B9" s="284"/>
      <c r="C9" s="17" t="s">
        <v>51</v>
      </c>
      <c r="D9" s="17" t="s">
        <v>54</v>
      </c>
      <c r="E9" s="17" t="s">
        <v>55</v>
      </c>
      <c r="F9" s="17" t="s">
        <v>59</v>
      </c>
      <c r="G9" s="17" t="s">
        <v>61</v>
      </c>
      <c r="H9" s="17" t="s">
        <v>64</v>
      </c>
      <c r="I9" s="17" t="s">
        <v>67</v>
      </c>
      <c r="J9" s="42" t="s">
        <v>122</v>
      </c>
      <c r="K9" s="28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2:34" ht="15.4" x14ac:dyDescent="0.45">
      <c r="B10" s="9" t="s">
        <v>41</v>
      </c>
      <c r="C10" s="9" t="str">
        <f>Teams!D30</f>
        <v>Kevin vande Moortele</v>
      </c>
      <c r="D10" s="9">
        <f>Teams!E30</f>
        <v>20</v>
      </c>
      <c r="E10" s="9" t="s">
        <v>72</v>
      </c>
      <c r="F10" s="9">
        <v>2</v>
      </c>
      <c r="G10" s="9">
        <v>20</v>
      </c>
      <c r="H10" s="9">
        <v>26</v>
      </c>
      <c r="I10" s="11">
        <f>G10/H10</f>
        <v>0.76923076923076927</v>
      </c>
      <c r="J10" s="9">
        <v>3</v>
      </c>
      <c r="K10" s="13">
        <f>G10/D10*100</f>
        <v>100</v>
      </c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2:34" ht="15.4" x14ac:dyDescent="0.45">
      <c r="B11" s="10" t="s">
        <v>42</v>
      </c>
      <c r="C11" s="10" t="str">
        <f>Teams!D43</f>
        <v>Jan Sellhast</v>
      </c>
      <c r="D11" s="10">
        <f>Teams!E43</f>
        <v>20</v>
      </c>
      <c r="E11" s="10" t="s">
        <v>73</v>
      </c>
      <c r="F11" s="10">
        <v>0</v>
      </c>
      <c r="G11" s="10">
        <v>11</v>
      </c>
      <c r="H11" s="10">
        <v>26</v>
      </c>
      <c r="I11" s="12">
        <f>G11/H11</f>
        <v>0.42307692307692307</v>
      </c>
      <c r="J11" s="10">
        <v>3</v>
      </c>
      <c r="K11" s="14">
        <f>G11/D11*100</f>
        <v>55.000000000000007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2:34" ht="3" customHeight="1" x14ac:dyDescent="0.4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2:34" ht="15.4" x14ac:dyDescent="0.45">
      <c r="B13" s="9" t="s">
        <v>43</v>
      </c>
      <c r="C13" s="9" t="str">
        <f>Teams!D16</f>
        <v>Bradley Roeten</v>
      </c>
      <c r="D13" s="9">
        <f>Teams!E16</f>
        <v>28</v>
      </c>
      <c r="E13" s="9" t="s">
        <v>71</v>
      </c>
      <c r="F13" s="9">
        <v>0</v>
      </c>
      <c r="G13" s="9">
        <v>26</v>
      </c>
      <c r="H13" s="9">
        <v>43</v>
      </c>
      <c r="I13" s="11">
        <f t="shared" ref="I13:I14" si="0">G13/H13</f>
        <v>0.60465116279069764</v>
      </c>
      <c r="J13" s="9">
        <v>3</v>
      </c>
      <c r="K13" s="13">
        <f>G13/D13*100</f>
        <v>92.857142857142861</v>
      </c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2:34" ht="15.4" x14ac:dyDescent="0.45">
      <c r="B14" s="10" t="s">
        <v>44</v>
      </c>
      <c r="C14" s="10" t="str">
        <f>Teams!D29</f>
        <v>Dylan Parent</v>
      </c>
      <c r="D14" s="10">
        <f>Teams!E29</f>
        <v>40</v>
      </c>
      <c r="E14" s="10" t="s">
        <v>72</v>
      </c>
      <c r="F14" s="10">
        <v>2</v>
      </c>
      <c r="G14" s="10">
        <v>40</v>
      </c>
      <c r="H14" s="10">
        <v>43</v>
      </c>
      <c r="I14" s="12">
        <f t="shared" si="0"/>
        <v>0.93023255813953487</v>
      </c>
      <c r="J14" s="10">
        <v>7</v>
      </c>
      <c r="K14" s="14">
        <f>G14/D14*100</f>
        <v>100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2:34" ht="3" customHeight="1" x14ac:dyDescent="0.4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2:34" ht="15.4" x14ac:dyDescent="0.45">
      <c r="B16" s="9" t="s">
        <v>45</v>
      </c>
      <c r="C16" s="9" t="str">
        <f>Teams!D41</f>
        <v>Jeremia Leinesser</v>
      </c>
      <c r="D16" s="9">
        <f>Teams!E41</f>
        <v>53</v>
      </c>
      <c r="E16" s="9" t="s">
        <v>73</v>
      </c>
      <c r="F16" s="9">
        <v>2</v>
      </c>
      <c r="G16" s="9">
        <v>53</v>
      </c>
      <c r="H16" s="9">
        <v>29</v>
      </c>
      <c r="I16" s="13">
        <f t="shared" ref="I16:I17" si="1">G16/H16</f>
        <v>1.8275862068965518</v>
      </c>
      <c r="J16" s="9">
        <v>14</v>
      </c>
      <c r="K16" s="13">
        <f>G16/D16*100</f>
        <v>100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2:23" ht="15.4" x14ac:dyDescent="0.45">
      <c r="B17" s="10" t="s">
        <v>46</v>
      </c>
      <c r="C17" s="10" t="str">
        <f>Teams!D15</f>
        <v>Rick de Wit</v>
      </c>
      <c r="D17" s="10">
        <f>Teams!E15</f>
        <v>35</v>
      </c>
      <c r="E17" s="10" t="s">
        <v>71</v>
      </c>
      <c r="F17" s="10">
        <v>0</v>
      </c>
      <c r="G17" s="10">
        <v>20</v>
      </c>
      <c r="H17" s="10">
        <v>29</v>
      </c>
      <c r="I17" s="14">
        <f t="shared" si="1"/>
        <v>0.68965517241379315</v>
      </c>
      <c r="J17" s="10">
        <v>2</v>
      </c>
      <c r="K17" s="14">
        <f>G17/D17*100</f>
        <v>57.142857142857139</v>
      </c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2:23" ht="3" customHeight="1" x14ac:dyDescent="0.4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2:23" ht="15.4" x14ac:dyDescent="0.45">
      <c r="B19" s="9" t="s">
        <v>47</v>
      </c>
      <c r="C19" s="9" t="str">
        <f>Teams!D27</f>
        <v>Clovis Boulanger</v>
      </c>
      <c r="D19" s="9">
        <f>Teams!E27</f>
        <v>50</v>
      </c>
      <c r="E19" s="9" t="s">
        <v>72</v>
      </c>
      <c r="F19" s="9">
        <v>2</v>
      </c>
      <c r="G19" s="9">
        <v>50</v>
      </c>
      <c r="H19" s="9">
        <v>39</v>
      </c>
      <c r="I19" s="13">
        <f t="shared" ref="I19:I20" si="2">G19/H19</f>
        <v>1.2820512820512822</v>
      </c>
      <c r="J19" s="9">
        <v>4</v>
      </c>
      <c r="K19" s="13">
        <f>G19/D19*100</f>
        <v>100</v>
      </c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2:23" ht="15.4" x14ac:dyDescent="0.45">
      <c r="B20" s="10" t="s">
        <v>48</v>
      </c>
      <c r="C20" s="10" t="str">
        <f>Teams!D40</f>
        <v>Lennart Menzel</v>
      </c>
      <c r="D20" s="10">
        <f>Teams!E40</f>
        <v>59</v>
      </c>
      <c r="E20" s="10" t="s">
        <v>73</v>
      </c>
      <c r="F20" s="10">
        <v>0</v>
      </c>
      <c r="G20" s="10">
        <v>43</v>
      </c>
      <c r="H20" s="10">
        <v>39</v>
      </c>
      <c r="I20" s="14">
        <f t="shared" si="2"/>
        <v>1.1025641025641026</v>
      </c>
      <c r="J20" s="10">
        <v>6</v>
      </c>
      <c r="K20" s="14">
        <f>G20/D20*100</f>
        <v>72.881355932203391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2:23" ht="4.5" customHeight="1" x14ac:dyDescent="0.45">
      <c r="B21" s="248"/>
      <c r="C21" s="248"/>
      <c r="D21" s="248"/>
      <c r="E21" s="248"/>
      <c r="F21" s="248"/>
      <c r="G21" s="248"/>
      <c r="H21" s="248"/>
      <c r="I21" s="248"/>
      <c r="J21" s="248"/>
      <c r="K21" s="248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2:23" ht="5.0999999999999996" customHeight="1" x14ac:dyDescent="0.45"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2:23" ht="15.4" x14ac:dyDescent="0.45">
      <c r="B23" s="279" t="s">
        <v>142</v>
      </c>
      <c r="C23" s="280"/>
      <c r="D23" s="280"/>
      <c r="E23" s="280"/>
      <c r="F23" s="280"/>
      <c r="G23" s="280"/>
      <c r="H23" s="280"/>
      <c r="I23" s="280"/>
      <c r="J23" s="280"/>
      <c r="K23" s="281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2:23" ht="15.4" x14ac:dyDescent="0.45">
      <c r="B24" s="282" t="s">
        <v>74</v>
      </c>
      <c r="C24" s="15" t="s">
        <v>50</v>
      </c>
      <c r="D24" s="15" t="s">
        <v>52</v>
      </c>
      <c r="E24" s="15" t="s">
        <v>55</v>
      </c>
      <c r="F24" s="15" t="s">
        <v>57</v>
      </c>
      <c r="G24" s="15" t="s">
        <v>60</v>
      </c>
      <c r="H24" s="15" t="s">
        <v>62</v>
      </c>
      <c r="I24" s="15" t="s">
        <v>65</v>
      </c>
      <c r="J24" s="40" t="s">
        <v>120</v>
      </c>
      <c r="K24" s="282" t="s">
        <v>75</v>
      </c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2:23" ht="15.4" x14ac:dyDescent="0.45">
      <c r="B25" s="283"/>
      <c r="C25" s="16" t="s">
        <v>49</v>
      </c>
      <c r="D25" s="16" t="s">
        <v>53</v>
      </c>
      <c r="E25" s="16" t="s">
        <v>56</v>
      </c>
      <c r="F25" s="16" t="s">
        <v>58</v>
      </c>
      <c r="G25" s="16" t="s">
        <v>60</v>
      </c>
      <c r="H25" s="16" t="s">
        <v>63</v>
      </c>
      <c r="I25" s="16" t="s">
        <v>66</v>
      </c>
      <c r="J25" s="41" t="s">
        <v>121</v>
      </c>
      <c r="K25" s="283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2:23" ht="15.4" x14ac:dyDescent="0.45">
      <c r="B26" s="284"/>
      <c r="C26" s="17" t="s">
        <v>51</v>
      </c>
      <c r="D26" s="17" t="s">
        <v>54</v>
      </c>
      <c r="E26" s="17" t="s">
        <v>55</v>
      </c>
      <c r="F26" s="17" t="s">
        <v>59</v>
      </c>
      <c r="G26" s="17" t="s">
        <v>61</v>
      </c>
      <c r="H26" s="17" t="s">
        <v>64</v>
      </c>
      <c r="I26" s="17" t="s">
        <v>67</v>
      </c>
      <c r="J26" s="42" t="s">
        <v>122</v>
      </c>
      <c r="K26" s="28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2:23" ht="15.4" x14ac:dyDescent="0.45">
      <c r="B27" s="9" t="s">
        <v>76</v>
      </c>
      <c r="C27" s="9" t="str">
        <f>Teams!D13</f>
        <v>Marius Kroonen</v>
      </c>
      <c r="D27" s="9">
        <f>Teams!E13</f>
        <v>65</v>
      </c>
      <c r="E27" s="9" t="s">
        <v>71</v>
      </c>
      <c r="F27" s="9">
        <v>0</v>
      </c>
      <c r="G27" s="9">
        <v>35</v>
      </c>
      <c r="H27" s="9">
        <v>23</v>
      </c>
      <c r="I27" s="13">
        <f>G27/H27</f>
        <v>1.5217391304347827</v>
      </c>
      <c r="J27" s="9">
        <v>10</v>
      </c>
      <c r="K27" s="13">
        <f>G27/D27*100</f>
        <v>53.846153846153847</v>
      </c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2:23" ht="15.4" x14ac:dyDescent="0.45">
      <c r="B28" s="10" t="s">
        <v>77</v>
      </c>
      <c r="C28" s="10" t="str">
        <f>Teams!D26</f>
        <v>Rémy Dhayer</v>
      </c>
      <c r="D28" s="10">
        <f>Teams!E26</f>
        <v>110</v>
      </c>
      <c r="E28" s="10" t="s">
        <v>72</v>
      </c>
      <c r="F28" s="10">
        <v>2</v>
      </c>
      <c r="G28" s="10">
        <v>110</v>
      </c>
      <c r="H28" s="10">
        <v>23</v>
      </c>
      <c r="I28" s="14">
        <f>G28/H28</f>
        <v>4.7826086956521738</v>
      </c>
      <c r="J28" s="10">
        <v>24</v>
      </c>
      <c r="K28" s="14">
        <f>G28/D28*100</f>
        <v>100</v>
      </c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2:23" ht="3" customHeight="1" x14ac:dyDescent="0.45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2:23" ht="15.4" x14ac:dyDescent="0.45">
      <c r="B30" s="9" t="s">
        <v>21</v>
      </c>
      <c r="C30" s="9" t="str">
        <f>Teams!D38</f>
        <v>Bredan MC Dermott</v>
      </c>
      <c r="D30" s="9">
        <f>Teams!E38</f>
        <v>65</v>
      </c>
      <c r="E30" s="9" t="s">
        <v>73</v>
      </c>
      <c r="F30" s="9">
        <v>2</v>
      </c>
      <c r="G30" s="9">
        <v>65</v>
      </c>
      <c r="H30" s="9">
        <v>26</v>
      </c>
      <c r="I30" s="13">
        <f t="shared" ref="I30:I31" si="3">G30/H30</f>
        <v>2.5</v>
      </c>
      <c r="J30" s="9">
        <v>22</v>
      </c>
      <c r="K30" s="13">
        <f>G30/D30*100</f>
        <v>100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2:23" ht="15.4" x14ac:dyDescent="0.45">
      <c r="B31" s="10" t="s">
        <v>78</v>
      </c>
      <c r="C31" s="10" t="str">
        <f>Teams!D12</f>
        <v>Piet Kok</v>
      </c>
      <c r="D31" s="10">
        <f>Teams!E12</f>
        <v>140</v>
      </c>
      <c r="E31" s="10" t="s">
        <v>71</v>
      </c>
      <c r="F31" s="10">
        <v>0</v>
      </c>
      <c r="G31" s="10">
        <v>133</v>
      </c>
      <c r="H31" s="10">
        <v>26</v>
      </c>
      <c r="I31" s="14">
        <f t="shared" si="3"/>
        <v>5.115384615384615</v>
      </c>
      <c r="J31" s="10">
        <v>51</v>
      </c>
      <c r="K31" s="14">
        <f>G31/D31*100</f>
        <v>95</v>
      </c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2:23" ht="3" customHeight="1" x14ac:dyDescent="0.45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2:23" ht="15.4" x14ac:dyDescent="0.45">
      <c r="B33" s="9" t="s">
        <v>79</v>
      </c>
      <c r="C33" s="9" t="str">
        <f>Teams!D24</f>
        <v>Nino Coeckelbergs</v>
      </c>
      <c r="D33" s="9">
        <f>Teams!E24</f>
        <v>140</v>
      </c>
      <c r="E33" s="9" t="s">
        <v>72</v>
      </c>
      <c r="F33" s="9">
        <v>2</v>
      </c>
      <c r="G33" s="9">
        <v>140</v>
      </c>
      <c r="H33" s="9">
        <v>26</v>
      </c>
      <c r="I33" s="13">
        <f t="shared" ref="I33:I34" si="4">G33/H33</f>
        <v>5.384615384615385</v>
      </c>
      <c r="J33" s="9">
        <v>26</v>
      </c>
      <c r="K33" s="13">
        <f>G33/D33*100</f>
        <v>100</v>
      </c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2:23" ht="15.4" x14ac:dyDescent="0.45">
      <c r="B34" s="10" t="s">
        <v>80</v>
      </c>
      <c r="C34" s="10" t="str">
        <f>Teams!D37</f>
        <v>Leonie Zillmann</v>
      </c>
      <c r="D34" s="10">
        <f>Teams!E37</f>
        <v>65</v>
      </c>
      <c r="E34" s="10" t="s">
        <v>73</v>
      </c>
      <c r="F34" s="10">
        <v>0</v>
      </c>
      <c r="G34" s="10">
        <v>53</v>
      </c>
      <c r="H34" s="10">
        <v>26</v>
      </c>
      <c r="I34" s="14">
        <f t="shared" si="4"/>
        <v>2.0384615384615383</v>
      </c>
      <c r="J34" s="10">
        <v>10</v>
      </c>
      <c r="K34" s="14">
        <f>G34/D34*100</f>
        <v>81.538461538461533</v>
      </c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2:23" ht="3" customHeight="1" x14ac:dyDescent="0.4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2:23" ht="15.4" x14ac:dyDescent="0.45">
      <c r="B36" s="9" t="s">
        <v>81</v>
      </c>
      <c r="C36" s="9" t="str">
        <f>Teams!D10</f>
        <v>Jeffrey van Heesch</v>
      </c>
      <c r="D36" s="9">
        <f>Teams!E10</f>
        <v>250</v>
      </c>
      <c r="E36" s="9" t="s">
        <v>71</v>
      </c>
      <c r="F36" s="9">
        <v>0</v>
      </c>
      <c r="G36" s="9">
        <v>144</v>
      </c>
      <c r="H36" s="9">
        <v>15</v>
      </c>
      <c r="I36" s="13">
        <f t="shared" ref="I36:I37" si="5">G36/H36</f>
        <v>9.6</v>
      </c>
      <c r="J36" s="9">
        <v>52</v>
      </c>
      <c r="K36" s="13">
        <f>G36/D36*100</f>
        <v>57.599999999999994</v>
      </c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2:23" ht="15.4" x14ac:dyDescent="0.45">
      <c r="B37" s="10" t="s">
        <v>82</v>
      </c>
      <c r="C37" s="10" t="str">
        <f>Teams!D23</f>
        <v>Kevin van Hees</v>
      </c>
      <c r="D37" s="10">
        <f>Teams!E23</f>
        <v>200</v>
      </c>
      <c r="E37" s="10" t="s">
        <v>72</v>
      </c>
      <c r="F37" s="10">
        <v>2</v>
      </c>
      <c r="G37" s="10">
        <v>200</v>
      </c>
      <c r="H37" s="10">
        <v>15</v>
      </c>
      <c r="I37" s="14">
        <f t="shared" si="5"/>
        <v>13.333333333333334</v>
      </c>
      <c r="J37" s="10">
        <v>46</v>
      </c>
      <c r="K37" s="14">
        <f>G37/D37*100</f>
        <v>100</v>
      </c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2:23" ht="5.0999999999999996" customHeight="1" x14ac:dyDescent="0.45">
      <c r="B38" s="250"/>
      <c r="C38" s="250"/>
      <c r="D38" s="250"/>
      <c r="E38" s="250"/>
      <c r="F38" s="250"/>
      <c r="G38" s="250"/>
      <c r="H38" s="250"/>
      <c r="I38" s="251"/>
      <c r="J38" s="250"/>
      <c r="K38" s="251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2:23" ht="5.0999999999999996" customHeight="1" x14ac:dyDescent="0.45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2:23" ht="15.4" x14ac:dyDescent="0.45">
      <c r="B40" s="279" t="s">
        <v>143</v>
      </c>
      <c r="C40" s="280"/>
      <c r="D40" s="280"/>
      <c r="E40" s="280"/>
      <c r="F40" s="280"/>
      <c r="G40" s="280"/>
      <c r="H40" s="280"/>
      <c r="I40" s="280"/>
      <c r="J40" s="280"/>
      <c r="K40" s="281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2:23" ht="15.4" x14ac:dyDescent="0.45">
      <c r="B41" s="282" t="s">
        <v>74</v>
      </c>
      <c r="C41" s="15" t="s">
        <v>50</v>
      </c>
      <c r="D41" s="15" t="s">
        <v>52</v>
      </c>
      <c r="E41" s="15" t="s">
        <v>55</v>
      </c>
      <c r="F41" s="15" t="s">
        <v>57</v>
      </c>
      <c r="G41" s="15" t="s">
        <v>60</v>
      </c>
      <c r="H41" s="15" t="s">
        <v>62</v>
      </c>
      <c r="I41" s="15" t="s">
        <v>65</v>
      </c>
      <c r="J41" s="40" t="s">
        <v>120</v>
      </c>
      <c r="K41" s="282" t="s">
        <v>75</v>
      </c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2:23" ht="15.4" x14ac:dyDescent="0.45">
      <c r="B42" s="283"/>
      <c r="C42" s="16" t="s">
        <v>49</v>
      </c>
      <c r="D42" s="16" t="s">
        <v>53</v>
      </c>
      <c r="E42" s="16" t="s">
        <v>56</v>
      </c>
      <c r="F42" s="16" t="s">
        <v>58</v>
      </c>
      <c r="G42" s="16" t="s">
        <v>60</v>
      </c>
      <c r="H42" s="16" t="s">
        <v>63</v>
      </c>
      <c r="I42" s="16" t="s">
        <v>66</v>
      </c>
      <c r="J42" s="41" t="s">
        <v>121</v>
      </c>
      <c r="K42" s="283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2:23" ht="15.4" x14ac:dyDescent="0.45">
      <c r="B43" s="284"/>
      <c r="C43" s="17" t="s">
        <v>51</v>
      </c>
      <c r="D43" s="17" t="s">
        <v>54</v>
      </c>
      <c r="E43" s="17" t="s">
        <v>55</v>
      </c>
      <c r="F43" s="17" t="s">
        <v>59</v>
      </c>
      <c r="G43" s="17" t="s">
        <v>61</v>
      </c>
      <c r="H43" s="17" t="s">
        <v>64</v>
      </c>
      <c r="I43" s="17" t="s">
        <v>67</v>
      </c>
      <c r="J43" s="42" t="s">
        <v>122</v>
      </c>
      <c r="K43" s="28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2:23" ht="15.4" x14ac:dyDescent="0.45">
      <c r="B44" s="9" t="s">
        <v>83</v>
      </c>
      <c r="C44" s="9" t="str">
        <f>Teams!D42</f>
        <v>Jan Gaspari</v>
      </c>
      <c r="D44" s="9">
        <f>Teams!E42</f>
        <v>38</v>
      </c>
      <c r="E44" s="9" t="s">
        <v>73</v>
      </c>
      <c r="F44" s="9">
        <v>0</v>
      </c>
      <c r="G44" s="9">
        <v>22</v>
      </c>
      <c r="H44" s="9">
        <v>35</v>
      </c>
      <c r="I44" s="11">
        <f>G44/H44</f>
        <v>0.62857142857142856</v>
      </c>
      <c r="J44" s="9">
        <v>3</v>
      </c>
      <c r="K44" s="13">
        <f>G44/D44*100</f>
        <v>57.894736842105267</v>
      </c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2:23" ht="15.4" x14ac:dyDescent="0.45">
      <c r="B45" s="10" t="s">
        <v>43</v>
      </c>
      <c r="C45" s="10" t="str">
        <f>Teams!D16</f>
        <v>Bradley Roeten</v>
      </c>
      <c r="D45" s="10">
        <f>Teams!E16</f>
        <v>28</v>
      </c>
      <c r="E45" s="10" t="s">
        <v>71</v>
      </c>
      <c r="F45" s="10">
        <v>2</v>
      </c>
      <c r="G45" s="10">
        <v>28</v>
      </c>
      <c r="H45" s="10">
        <v>35</v>
      </c>
      <c r="I45" s="12">
        <f>G45/H45</f>
        <v>0.8</v>
      </c>
      <c r="J45" s="10">
        <v>3</v>
      </c>
      <c r="K45" s="14">
        <f>G45/D45*100</f>
        <v>100</v>
      </c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2:23" ht="3" customHeight="1" x14ac:dyDescent="0.4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2:23" ht="15.4" x14ac:dyDescent="0.45">
      <c r="B47" s="9" t="s">
        <v>41</v>
      </c>
      <c r="C47" s="9" t="str">
        <f>Teams!D30</f>
        <v>Kevin vande Moortele</v>
      </c>
      <c r="D47" s="9">
        <f>Teams!E30</f>
        <v>20</v>
      </c>
      <c r="E47" s="9" t="s">
        <v>72</v>
      </c>
      <c r="F47" s="9">
        <v>2</v>
      </c>
      <c r="G47" s="9">
        <v>20</v>
      </c>
      <c r="H47" s="9">
        <v>28</v>
      </c>
      <c r="I47" s="11">
        <f t="shared" ref="I47:I48" si="6">G47/H47</f>
        <v>0.7142857142857143</v>
      </c>
      <c r="J47" s="9">
        <v>4</v>
      </c>
      <c r="K47" s="13">
        <f>G47/D47*100</f>
        <v>100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2:23" ht="15.4" x14ac:dyDescent="0.45">
      <c r="B48" s="10" t="s">
        <v>85</v>
      </c>
      <c r="C48" s="10" t="str">
        <f>Teams!D17</f>
        <v>Dennis Engelen</v>
      </c>
      <c r="D48" s="10">
        <f>Teams!E17</f>
        <v>22</v>
      </c>
      <c r="E48" s="10" t="s">
        <v>71</v>
      </c>
      <c r="F48" s="10">
        <v>0</v>
      </c>
      <c r="G48" s="10">
        <v>8</v>
      </c>
      <c r="H48" s="10">
        <v>28</v>
      </c>
      <c r="I48" s="12">
        <f t="shared" si="6"/>
        <v>0.2857142857142857</v>
      </c>
      <c r="J48" s="10">
        <v>2</v>
      </c>
      <c r="K48" s="14">
        <f>G48/D48*100</f>
        <v>36.363636363636367</v>
      </c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2:24" ht="3" customHeight="1" x14ac:dyDescent="0.45"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2:24" ht="15" x14ac:dyDescent="0.45">
      <c r="B50" s="9" t="s">
        <v>86</v>
      </c>
      <c r="C50" s="9" t="str">
        <f>Teams!D14</f>
        <v>Arno Coenradi</v>
      </c>
      <c r="D50" s="9">
        <f>Teams!E14</f>
        <v>44</v>
      </c>
      <c r="E50" s="9" t="s">
        <v>71</v>
      </c>
      <c r="F50" s="9">
        <v>0</v>
      </c>
      <c r="G50" s="9">
        <v>35</v>
      </c>
      <c r="H50" s="9">
        <v>32</v>
      </c>
      <c r="I50" s="13">
        <f t="shared" ref="I50:I51" si="7">G50/H50</f>
        <v>1.09375</v>
      </c>
      <c r="J50" s="9">
        <v>4</v>
      </c>
      <c r="K50" s="13">
        <f>G50/D50*100</f>
        <v>79.545454545454547</v>
      </c>
    </row>
    <row r="51" spans="2:24" ht="15" x14ac:dyDescent="0.45">
      <c r="B51" s="10" t="s">
        <v>47</v>
      </c>
      <c r="C51" s="10" t="str">
        <f>Teams!D27</f>
        <v>Clovis Boulanger</v>
      </c>
      <c r="D51" s="10">
        <f>Teams!E27</f>
        <v>50</v>
      </c>
      <c r="E51" s="10" t="s">
        <v>72</v>
      </c>
      <c r="F51" s="10">
        <v>2</v>
      </c>
      <c r="G51" s="10">
        <v>50</v>
      </c>
      <c r="H51" s="10">
        <v>32</v>
      </c>
      <c r="I51" s="14">
        <f t="shared" si="7"/>
        <v>1.5625</v>
      </c>
      <c r="J51" s="10">
        <v>7</v>
      </c>
      <c r="K51" s="14">
        <f>G51/D51*100</f>
        <v>100</v>
      </c>
    </row>
    <row r="52" spans="2:24" ht="3" customHeight="1" x14ac:dyDescent="0.45"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2:24" ht="15" x14ac:dyDescent="0.45">
      <c r="B53" s="9" t="s">
        <v>84</v>
      </c>
      <c r="C53" s="9" t="str">
        <f>Teams!D28</f>
        <v>Matteo Vanroose</v>
      </c>
      <c r="D53" s="9">
        <f>Teams!E28</f>
        <v>41</v>
      </c>
      <c r="E53" s="9" t="s">
        <v>72</v>
      </c>
      <c r="F53" s="9">
        <v>2</v>
      </c>
      <c r="G53" s="9">
        <v>41</v>
      </c>
      <c r="H53" s="9">
        <v>26</v>
      </c>
      <c r="I53" s="13">
        <f t="shared" ref="I53:I54" si="8">G53/H53</f>
        <v>1.5769230769230769</v>
      </c>
      <c r="J53" s="9">
        <v>11</v>
      </c>
      <c r="K53" s="13">
        <f>G53/D53*100</f>
        <v>100</v>
      </c>
    </row>
    <row r="54" spans="2:24" ht="15" x14ac:dyDescent="0.45">
      <c r="B54" s="10" t="s">
        <v>45</v>
      </c>
      <c r="C54" s="10" t="str">
        <f>Teams!D41</f>
        <v>Jeremia Leinesser</v>
      </c>
      <c r="D54" s="10">
        <f>Teams!E41</f>
        <v>53</v>
      </c>
      <c r="E54" s="10" t="s">
        <v>73</v>
      </c>
      <c r="F54" s="10">
        <v>0</v>
      </c>
      <c r="G54" s="10">
        <v>31</v>
      </c>
      <c r="H54" s="10">
        <v>26</v>
      </c>
      <c r="I54" s="14">
        <f t="shared" si="8"/>
        <v>1.1923076923076923</v>
      </c>
      <c r="J54" s="10">
        <v>8</v>
      </c>
      <c r="K54" s="14">
        <f>G54/D54*100</f>
        <v>58.490566037735846</v>
      </c>
    </row>
    <row r="55" spans="2:24" ht="5.25" customHeight="1" x14ac:dyDescent="0.45"/>
    <row r="58" spans="2:24" x14ac:dyDescent="0.45">
      <c r="B58" s="54"/>
      <c r="C58" s="54"/>
      <c r="D58" s="54"/>
      <c r="E58" s="54"/>
      <c r="F58" s="54"/>
      <c r="G58" s="54"/>
      <c r="H58" s="54"/>
      <c r="I58" s="54"/>
      <c r="J58" s="54"/>
      <c r="K58" s="54"/>
      <c r="X58" s="54"/>
    </row>
    <row r="59" spans="2:24" x14ac:dyDescent="0.45">
      <c r="C59" s="55"/>
    </row>
  </sheetData>
  <sheetProtection password="DFE2" sheet="1" objects="1" scenarios="1" selectLockedCells="1" selectUnlockedCells="1"/>
  <mergeCells count="17">
    <mergeCell ref="Y1:AH1"/>
    <mergeCell ref="Y2:AH2"/>
    <mergeCell ref="Y3:AH3"/>
    <mergeCell ref="Y4:AH4"/>
    <mergeCell ref="B2:K2"/>
    <mergeCell ref="B3:K3"/>
    <mergeCell ref="B4:K4"/>
    <mergeCell ref="B1:K1"/>
    <mergeCell ref="B40:K40"/>
    <mergeCell ref="B41:B43"/>
    <mergeCell ref="K41:K43"/>
    <mergeCell ref="B6:K6"/>
    <mergeCell ref="B7:B9"/>
    <mergeCell ref="K7:K9"/>
    <mergeCell ref="B23:K23"/>
    <mergeCell ref="B24:B26"/>
    <mergeCell ref="K24:K26"/>
  </mergeCells>
  <pageMargins left="0.31496062992125984" right="0.11811023622047245" top="0.35433070866141736" bottom="0.35433070866141736" header="0.11811023622047245" footer="0.11811023622047245"/>
  <pageSetup paperSize="9" scale="97" orientation="portrait" r:id="rId1"/>
  <headerFooter>
    <oddFooter>&amp;CWalter van Dongen (wedstrijdleider JBV Amorti Zevenbergen)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1"/>
  <sheetViews>
    <sheetView zoomScale="75" zoomScaleNormal="75" workbookViewId="0">
      <selection activeCell="G45" sqref="G45"/>
    </sheetView>
  </sheetViews>
  <sheetFormatPr defaultRowHeight="14.25" x14ac:dyDescent="0.45"/>
  <cols>
    <col min="1" max="1" width="1.73046875" customWidth="1"/>
    <col min="2" max="2" width="3.73046875" customWidth="1"/>
    <col min="3" max="3" width="22.59765625" customWidth="1"/>
    <col min="4" max="4" width="5.3984375" customWidth="1"/>
    <col min="5" max="5" width="12.265625" customWidth="1"/>
    <col min="6" max="6" width="7.86328125" customWidth="1"/>
    <col min="7" max="7" width="12" customWidth="1"/>
    <col min="8" max="8" width="10" customWidth="1"/>
    <col min="9" max="9" width="12" customWidth="1"/>
    <col min="10" max="10" width="7.3984375" customWidth="1"/>
    <col min="11" max="11" width="9" customWidth="1"/>
    <col min="12" max="12" width="1.73046875" customWidth="1"/>
  </cols>
  <sheetData>
    <row r="1" spans="2:12" ht="106.5" customHeight="1" x14ac:dyDescent="0.45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4"/>
    </row>
    <row r="2" spans="2:12" ht="21" thickBot="1" x14ac:dyDescent="0.5">
      <c r="B2" s="286" t="s">
        <v>129</v>
      </c>
      <c r="C2" s="286"/>
      <c r="D2" s="286"/>
      <c r="E2" s="286"/>
      <c r="F2" s="286"/>
      <c r="G2" s="286"/>
      <c r="H2" s="286"/>
      <c r="I2" s="286"/>
      <c r="J2" s="286"/>
      <c r="K2" s="286"/>
      <c r="L2" s="4"/>
    </row>
    <row r="3" spans="2:12" ht="30.75" thickTop="1" thickBot="1" x14ac:dyDescent="0.5">
      <c r="B3" s="287" t="s">
        <v>37</v>
      </c>
      <c r="C3" s="288"/>
      <c r="D3" s="288"/>
      <c r="E3" s="288"/>
      <c r="F3" s="288"/>
      <c r="G3" s="288"/>
      <c r="H3" s="288"/>
      <c r="I3" s="288"/>
      <c r="J3" s="288"/>
      <c r="K3" s="289"/>
      <c r="L3" s="4"/>
    </row>
    <row r="4" spans="2:12" ht="21" customHeight="1" thickTop="1" x14ac:dyDescent="0.45">
      <c r="B4" s="290" t="s">
        <v>144</v>
      </c>
      <c r="C4" s="290"/>
      <c r="D4" s="290"/>
      <c r="E4" s="290"/>
      <c r="F4" s="290"/>
      <c r="G4" s="290"/>
      <c r="H4" s="290"/>
      <c r="I4" s="290"/>
      <c r="J4" s="290"/>
      <c r="K4" s="290"/>
      <c r="L4" s="4"/>
    </row>
    <row r="5" spans="2:12" ht="20.25" customHeight="1" x14ac:dyDescent="0.45">
      <c r="B5" s="6"/>
      <c r="C5" s="6"/>
      <c r="D5" s="6"/>
      <c r="E5" s="6"/>
      <c r="F5" s="6"/>
      <c r="G5" s="6"/>
      <c r="H5" s="6"/>
      <c r="I5" s="6" t="s">
        <v>141</v>
      </c>
      <c r="J5" s="6"/>
      <c r="K5" s="6"/>
      <c r="L5" s="4"/>
    </row>
    <row r="6" spans="2:12" ht="15.4" x14ac:dyDescent="0.45">
      <c r="B6" s="279" t="s">
        <v>145</v>
      </c>
      <c r="C6" s="280"/>
      <c r="D6" s="280"/>
      <c r="E6" s="280"/>
      <c r="F6" s="280"/>
      <c r="G6" s="280"/>
      <c r="H6" s="280"/>
      <c r="I6" s="280"/>
      <c r="J6" s="280"/>
      <c r="K6" s="281"/>
      <c r="L6" s="4"/>
    </row>
    <row r="7" spans="2:12" ht="15.4" x14ac:dyDescent="0.45">
      <c r="B7" s="282" t="s">
        <v>74</v>
      </c>
      <c r="C7" s="18" t="s">
        <v>50</v>
      </c>
      <c r="D7" s="18" t="s">
        <v>52</v>
      </c>
      <c r="E7" s="18" t="s">
        <v>55</v>
      </c>
      <c r="F7" s="18" t="s">
        <v>57</v>
      </c>
      <c r="G7" s="18" t="s">
        <v>60</v>
      </c>
      <c r="H7" s="18" t="s">
        <v>62</v>
      </c>
      <c r="I7" s="18" t="s">
        <v>65</v>
      </c>
      <c r="J7" s="40" t="s">
        <v>120</v>
      </c>
      <c r="K7" s="282" t="s">
        <v>75</v>
      </c>
      <c r="L7" s="4"/>
    </row>
    <row r="8" spans="2:12" ht="15.4" x14ac:dyDescent="0.45">
      <c r="B8" s="291"/>
      <c r="C8" s="19" t="s">
        <v>49</v>
      </c>
      <c r="D8" s="19" t="s">
        <v>53</v>
      </c>
      <c r="E8" s="19" t="s">
        <v>56</v>
      </c>
      <c r="F8" s="19" t="s">
        <v>58</v>
      </c>
      <c r="G8" s="19" t="s">
        <v>60</v>
      </c>
      <c r="H8" s="19" t="s">
        <v>63</v>
      </c>
      <c r="I8" s="19" t="s">
        <v>66</v>
      </c>
      <c r="J8" s="41" t="s">
        <v>121</v>
      </c>
      <c r="K8" s="291"/>
      <c r="L8" s="4"/>
    </row>
    <row r="9" spans="2:12" ht="15.4" x14ac:dyDescent="0.45">
      <c r="B9" s="292"/>
      <c r="C9" s="20" t="s">
        <v>51</v>
      </c>
      <c r="D9" s="20" t="s">
        <v>54</v>
      </c>
      <c r="E9" s="20" t="s">
        <v>55</v>
      </c>
      <c r="F9" s="20" t="s">
        <v>59</v>
      </c>
      <c r="G9" s="20" t="s">
        <v>61</v>
      </c>
      <c r="H9" s="20" t="s">
        <v>64</v>
      </c>
      <c r="I9" s="20" t="s">
        <v>67</v>
      </c>
      <c r="J9" s="42" t="s">
        <v>122</v>
      </c>
      <c r="K9" s="292"/>
      <c r="L9" s="4"/>
    </row>
    <row r="10" spans="2:12" ht="15.4" x14ac:dyDescent="0.45">
      <c r="B10" s="9" t="s">
        <v>87</v>
      </c>
      <c r="C10" s="9" t="str">
        <f>Teams!D25</f>
        <v>Tim van Hoek</v>
      </c>
      <c r="D10" s="9">
        <f>Teams!E25</f>
        <v>140</v>
      </c>
      <c r="E10" s="9" t="s">
        <v>72</v>
      </c>
      <c r="F10" s="9">
        <v>0</v>
      </c>
      <c r="G10" s="9">
        <v>109</v>
      </c>
      <c r="H10" s="9">
        <v>25</v>
      </c>
      <c r="I10" s="13">
        <f>G10/H10</f>
        <v>4.3600000000000003</v>
      </c>
      <c r="J10" s="9">
        <v>19</v>
      </c>
      <c r="K10" s="13">
        <f>G10/D10*100</f>
        <v>77.857142857142861</v>
      </c>
      <c r="L10" s="4"/>
    </row>
    <row r="11" spans="2:12" ht="15.4" x14ac:dyDescent="0.45">
      <c r="B11" s="10" t="s">
        <v>21</v>
      </c>
      <c r="C11" s="10" t="str">
        <f>Teams!D38</f>
        <v>Bredan MC Dermott</v>
      </c>
      <c r="D11" s="10">
        <f>Teams!E38</f>
        <v>65</v>
      </c>
      <c r="E11" s="10" t="s">
        <v>73</v>
      </c>
      <c r="F11" s="10">
        <v>2</v>
      </c>
      <c r="G11" s="10">
        <v>65</v>
      </c>
      <c r="H11" s="10">
        <v>25</v>
      </c>
      <c r="I11" s="14">
        <f>G11/H11</f>
        <v>2.6</v>
      </c>
      <c r="J11" s="10">
        <v>25</v>
      </c>
      <c r="K11" s="14">
        <f>G11/D11*100</f>
        <v>100</v>
      </c>
      <c r="L11" s="4"/>
    </row>
    <row r="12" spans="2:12" ht="3" customHeight="1" x14ac:dyDescent="0.4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4"/>
    </row>
    <row r="13" spans="2:12" ht="15.4" x14ac:dyDescent="0.45">
      <c r="B13" s="9" t="s">
        <v>88</v>
      </c>
      <c r="C13" s="9" t="str">
        <f>Teams!D39</f>
        <v>Aron Bichler</v>
      </c>
      <c r="D13" s="9">
        <f>Teams!E39</f>
        <v>59</v>
      </c>
      <c r="E13" s="9" t="s">
        <v>73</v>
      </c>
      <c r="F13" s="9">
        <v>0</v>
      </c>
      <c r="G13" s="9">
        <v>42</v>
      </c>
      <c r="H13" s="9">
        <v>27</v>
      </c>
      <c r="I13" s="13">
        <f t="shared" ref="I13:I14" si="0">G13/H13</f>
        <v>1.5555555555555556</v>
      </c>
      <c r="J13" s="9">
        <v>9</v>
      </c>
      <c r="K13" s="13">
        <f>G13/D13*100</f>
        <v>71.186440677966104</v>
      </c>
      <c r="L13" s="4"/>
    </row>
    <row r="14" spans="2:12" ht="15.4" x14ac:dyDescent="0.45">
      <c r="B14" s="10" t="s">
        <v>76</v>
      </c>
      <c r="C14" s="10" t="str">
        <f>Teams!D13</f>
        <v>Marius Kroonen</v>
      </c>
      <c r="D14" s="10">
        <f>Teams!E13</f>
        <v>65</v>
      </c>
      <c r="E14" s="10" t="s">
        <v>71</v>
      </c>
      <c r="F14" s="10">
        <v>2</v>
      </c>
      <c r="G14" s="10">
        <v>65</v>
      </c>
      <c r="H14" s="10">
        <v>27</v>
      </c>
      <c r="I14" s="14">
        <f t="shared" si="0"/>
        <v>2.4074074074074074</v>
      </c>
      <c r="J14" s="10">
        <v>9</v>
      </c>
      <c r="K14" s="14">
        <f>G14/D14*100</f>
        <v>100</v>
      </c>
      <c r="L14" s="4"/>
    </row>
    <row r="15" spans="2:12" ht="3" customHeight="1" x14ac:dyDescent="0.4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4"/>
    </row>
    <row r="16" spans="2:12" ht="15.4" x14ac:dyDescent="0.45">
      <c r="B16" s="9" t="s">
        <v>81</v>
      </c>
      <c r="C16" s="9" t="str">
        <f>Teams!D10</f>
        <v>Jeffrey van Heesch</v>
      </c>
      <c r="D16" s="9">
        <f>Teams!E10</f>
        <v>250</v>
      </c>
      <c r="E16" s="9" t="s">
        <v>71</v>
      </c>
      <c r="F16" s="9">
        <v>2</v>
      </c>
      <c r="G16" s="9">
        <v>250</v>
      </c>
      <c r="H16" s="9">
        <v>11</v>
      </c>
      <c r="I16" s="13">
        <f t="shared" ref="I16:I17" si="1">G16/H16</f>
        <v>22.727272727272727</v>
      </c>
      <c r="J16" s="9">
        <v>155</v>
      </c>
      <c r="K16" s="13">
        <f>G16/D16*100</f>
        <v>100</v>
      </c>
      <c r="L16" s="4"/>
    </row>
    <row r="17" spans="2:12" ht="15.4" x14ac:dyDescent="0.45">
      <c r="B17" s="10" t="s">
        <v>89</v>
      </c>
      <c r="C17" s="10" t="str">
        <f>Teams!D36</f>
        <v>Enrico Ercolin</v>
      </c>
      <c r="D17" s="10">
        <f>Teams!E36</f>
        <v>325</v>
      </c>
      <c r="E17" s="10" t="s">
        <v>73</v>
      </c>
      <c r="F17" s="10">
        <v>0</v>
      </c>
      <c r="G17" s="10">
        <v>72</v>
      </c>
      <c r="H17" s="10">
        <v>11</v>
      </c>
      <c r="I17" s="14">
        <f t="shared" si="1"/>
        <v>6.5454545454545459</v>
      </c>
      <c r="J17" s="10">
        <v>42</v>
      </c>
      <c r="K17" s="14">
        <f>G17/D17*100</f>
        <v>22.153846153846153</v>
      </c>
      <c r="L17" s="4"/>
    </row>
    <row r="18" spans="2:12" ht="3" customHeight="1" x14ac:dyDescent="0.4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4"/>
    </row>
    <row r="19" spans="2:12" ht="15.4" x14ac:dyDescent="0.45">
      <c r="B19" s="9" t="s">
        <v>90</v>
      </c>
      <c r="C19" s="9" t="str">
        <f>Teams!D11</f>
        <v>Leon Dudink</v>
      </c>
      <c r="D19" s="9">
        <f>Teams!E11</f>
        <v>225</v>
      </c>
      <c r="E19" s="9" t="s">
        <v>71</v>
      </c>
      <c r="F19" s="9">
        <v>2</v>
      </c>
      <c r="G19" s="9">
        <v>225</v>
      </c>
      <c r="H19" s="9">
        <v>6</v>
      </c>
      <c r="I19" s="13">
        <f t="shared" ref="I19:I20" si="2">G19/H19</f>
        <v>37.5</v>
      </c>
      <c r="J19" s="9">
        <v>114</v>
      </c>
      <c r="K19" s="13">
        <f>G19/D19*100</f>
        <v>100</v>
      </c>
      <c r="L19" s="4"/>
    </row>
    <row r="20" spans="2:12" ht="15.4" x14ac:dyDescent="0.45">
      <c r="B20" s="10" t="s">
        <v>79</v>
      </c>
      <c r="C20" s="10" t="str">
        <f>Teams!D24</f>
        <v>Nino Coeckelbergs</v>
      </c>
      <c r="D20" s="10">
        <f>Teams!E24</f>
        <v>140</v>
      </c>
      <c r="E20" s="10" t="s">
        <v>72</v>
      </c>
      <c r="F20" s="10">
        <v>0</v>
      </c>
      <c r="G20" s="10">
        <v>108</v>
      </c>
      <c r="H20" s="10">
        <v>6</v>
      </c>
      <c r="I20" s="14">
        <f t="shared" si="2"/>
        <v>18</v>
      </c>
      <c r="J20" s="10">
        <v>51</v>
      </c>
      <c r="K20" s="14">
        <f>G20/D20*100</f>
        <v>77.142857142857153</v>
      </c>
      <c r="L20" s="4"/>
    </row>
    <row r="21" spans="2:12" ht="5.0999999999999996" customHeight="1" x14ac:dyDescent="0.45">
      <c r="B21" s="250"/>
      <c r="C21" s="250"/>
      <c r="D21" s="250"/>
      <c r="E21" s="250"/>
      <c r="F21" s="250"/>
      <c r="G21" s="250"/>
      <c r="H21" s="250"/>
      <c r="I21" s="251"/>
      <c r="J21" s="250"/>
      <c r="K21" s="251"/>
      <c r="L21" s="4"/>
    </row>
    <row r="22" spans="2:12" ht="5.0999999999999996" customHeight="1" x14ac:dyDescent="0.45"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4"/>
    </row>
    <row r="23" spans="2:12" ht="15.4" x14ac:dyDescent="0.45">
      <c r="B23" s="279" t="s">
        <v>146</v>
      </c>
      <c r="C23" s="280"/>
      <c r="D23" s="280"/>
      <c r="E23" s="280"/>
      <c r="F23" s="280"/>
      <c r="G23" s="280"/>
      <c r="H23" s="280"/>
      <c r="I23" s="280"/>
      <c r="J23" s="280"/>
      <c r="K23" s="281"/>
      <c r="L23" s="4"/>
    </row>
    <row r="24" spans="2:12" ht="15.4" x14ac:dyDescent="0.45">
      <c r="B24" s="282" t="s">
        <v>74</v>
      </c>
      <c r="C24" s="18" t="s">
        <v>50</v>
      </c>
      <c r="D24" s="18" t="s">
        <v>52</v>
      </c>
      <c r="E24" s="18" t="s">
        <v>55</v>
      </c>
      <c r="F24" s="18" t="s">
        <v>57</v>
      </c>
      <c r="G24" s="18" t="s">
        <v>60</v>
      </c>
      <c r="H24" s="18" t="s">
        <v>62</v>
      </c>
      <c r="I24" s="18" t="s">
        <v>65</v>
      </c>
      <c r="J24" s="40" t="s">
        <v>120</v>
      </c>
      <c r="K24" s="282" t="s">
        <v>75</v>
      </c>
      <c r="L24" s="4"/>
    </row>
    <row r="25" spans="2:12" ht="15.4" x14ac:dyDescent="0.45">
      <c r="B25" s="291"/>
      <c r="C25" s="19" t="s">
        <v>49</v>
      </c>
      <c r="D25" s="19" t="s">
        <v>53</v>
      </c>
      <c r="E25" s="19" t="s">
        <v>56</v>
      </c>
      <c r="F25" s="19" t="s">
        <v>58</v>
      </c>
      <c r="G25" s="19" t="s">
        <v>60</v>
      </c>
      <c r="H25" s="19" t="s">
        <v>63</v>
      </c>
      <c r="I25" s="19" t="s">
        <v>66</v>
      </c>
      <c r="J25" s="41" t="s">
        <v>121</v>
      </c>
      <c r="K25" s="291"/>
      <c r="L25" s="4"/>
    </row>
    <row r="26" spans="2:12" ht="15.4" x14ac:dyDescent="0.45">
      <c r="B26" s="292"/>
      <c r="C26" s="20" t="s">
        <v>51</v>
      </c>
      <c r="D26" s="20" t="s">
        <v>54</v>
      </c>
      <c r="E26" s="20" t="s">
        <v>55</v>
      </c>
      <c r="F26" s="20" t="s">
        <v>59</v>
      </c>
      <c r="G26" s="20" t="s">
        <v>61</v>
      </c>
      <c r="H26" s="20" t="s">
        <v>64</v>
      </c>
      <c r="I26" s="20" t="s">
        <v>67</v>
      </c>
      <c r="J26" s="42" t="s">
        <v>122</v>
      </c>
      <c r="K26" s="292"/>
      <c r="L26" s="4"/>
    </row>
    <row r="27" spans="2:12" ht="15.4" x14ac:dyDescent="0.45">
      <c r="B27" s="9" t="s">
        <v>83</v>
      </c>
      <c r="C27" s="9" t="str">
        <f>Teams!D42</f>
        <v>Jan Gaspari</v>
      </c>
      <c r="D27" s="9">
        <f>Teams!E42</f>
        <v>38</v>
      </c>
      <c r="E27" s="9" t="s">
        <v>73</v>
      </c>
      <c r="F27" s="9">
        <v>2</v>
      </c>
      <c r="G27" s="9">
        <v>38</v>
      </c>
      <c r="H27" s="9">
        <v>33</v>
      </c>
      <c r="I27" s="11">
        <f>G27/H27</f>
        <v>1.1515151515151516</v>
      </c>
      <c r="J27" s="9">
        <v>9</v>
      </c>
      <c r="K27" s="13">
        <f>G27/D27*100</f>
        <v>100</v>
      </c>
      <c r="L27" s="4"/>
    </row>
    <row r="28" spans="2:12" ht="15.4" x14ac:dyDescent="0.45">
      <c r="B28" s="10" t="s">
        <v>44</v>
      </c>
      <c r="C28" s="10" t="str">
        <f>Teams!D29</f>
        <v>Dylan Parent</v>
      </c>
      <c r="D28" s="10">
        <f>Teams!E29</f>
        <v>40</v>
      </c>
      <c r="E28" s="10" t="s">
        <v>72</v>
      </c>
      <c r="F28" s="10">
        <v>0</v>
      </c>
      <c r="G28" s="10">
        <v>32</v>
      </c>
      <c r="H28" s="10">
        <v>33</v>
      </c>
      <c r="I28" s="12">
        <f>G28/H28</f>
        <v>0.96969696969696972</v>
      </c>
      <c r="J28" s="10">
        <v>7</v>
      </c>
      <c r="K28" s="14">
        <f>G28/D28*100</f>
        <v>80</v>
      </c>
      <c r="L28" s="4"/>
    </row>
    <row r="29" spans="2:12" ht="3" customHeight="1" x14ac:dyDescent="0.45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4"/>
    </row>
    <row r="30" spans="2:12" ht="15.4" x14ac:dyDescent="0.45">
      <c r="B30" s="9" t="s">
        <v>84</v>
      </c>
      <c r="C30" s="9" t="str">
        <f>Teams!D28</f>
        <v>Matteo Vanroose</v>
      </c>
      <c r="D30" s="9">
        <f>Teams!E28</f>
        <v>41</v>
      </c>
      <c r="E30" s="9" t="s">
        <v>72</v>
      </c>
      <c r="F30" s="9">
        <v>0</v>
      </c>
      <c r="G30" s="9">
        <v>28</v>
      </c>
      <c r="H30" s="9">
        <v>27</v>
      </c>
      <c r="I30" s="13">
        <f t="shared" ref="I30:I31" si="3">G30/H30</f>
        <v>1.037037037037037</v>
      </c>
      <c r="J30" s="9">
        <v>5</v>
      </c>
      <c r="K30" s="13">
        <f>G30/D30*100</f>
        <v>68.292682926829272</v>
      </c>
      <c r="L30" s="4"/>
    </row>
    <row r="31" spans="2:12" ht="15.4" x14ac:dyDescent="0.45">
      <c r="B31" s="10" t="s">
        <v>46</v>
      </c>
      <c r="C31" s="10" t="str">
        <f>Teams!D15</f>
        <v>Rick de Wit</v>
      </c>
      <c r="D31" s="10">
        <f>Teams!E15</f>
        <v>35</v>
      </c>
      <c r="E31" s="10" t="s">
        <v>71</v>
      </c>
      <c r="F31" s="10">
        <v>2</v>
      </c>
      <c r="G31" s="10">
        <v>35</v>
      </c>
      <c r="H31" s="10">
        <v>27</v>
      </c>
      <c r="I31" s="14">
        <f t="shared" si="3"/>
        <v>1.2962962962962963</v>
      </c>
      <c r="J31" s="10">
        <v>4</v>
      </c>
      <c r="K31" s="14">
        <f>G31/D31*100</f>
        <v>100</v>
      </c>
      <c r="L31" s="4"/>
    </row>
    <row r="32" spans="2:12" ht="3" customHeight="1" x14ac:dyDescent="0.45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4"/>
    </row>
    <row r="33" spans="2:12" ht="15.4" x14ac:dyDescent="0.45">
      <c r="B33" s="9" t="s">
        <v>42</v>
      </c>
      <c r="C33" s="9" t="str">
        <f>Teams!D43</f>
        <v>Jan Sellhast</v>
      </c>
      <c r="D33" s="9">
        <f>Teams!E43</f>
        <v>20</v>
      </c>
      <c r="E33" s="9" t="s">
        <v>73</v>
      </c>
      <c r="F33" s="9">
        <v>2</v>
      </c>
      <c r="G33" s="9">
        <v>20</v>
      </c>
      <c r="H33" s="9">
        <v>63</v>
      </c>
      <c r="I33" s="11">
        <f t="shared" ref="I33:I34" si="4">G33/H33</f>
        <v>0.31746031746031744</v>
      </c>
      <c r="J33" s="9">
        <v>2</v>
      </c>
      <c r="K33" s="13">
        <f>G33/D33*100</f>
        <v>100</v>
      </c>
      <c r="L33" s="4"/>
    </row>
    <row r="34" spans="2:12" ht="15.4" x14ac:dyDescent="0.45">
      <c r="B34" s="10" t="s">
        <v>85</v>
      </c>
      <c r="C34" s="10" t="str">
        <f>Teams!D17</f>
        <v>Dennis Engelen</v>
      </c>
      <c r="D34" s="10">
        <f>Teams!E17</f>
        <v>22</v>
      </c>
      <c r="E34" s="10" t="s">
        <v>71</v>
      </c>
      <c r="F34" s="10">
        <v>0</v>
      </c>
      <c r="G34" s="10">
        <v>19</v>
      </c>
      <c r="H34" s="10">
        <v>63</v>
      </c>
      <c r="I34" s="12">
        <f t="shared" si="4"/>
        <v>0.30158730158730157</v>
      </c>
      <c r="J34" s="10">
        <v>2</v>
      </c>
      <c r="K34" s="14">
        <f>G34/D34*100</f>
        <v>86.36363636363636</v>
      </c>
      <c r="L34" s="4"/>
    </row>
    <row r="35" spans="2:12" ht="3" customHeight="1" x14ac:dyDescent="0.4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4"/>
    </row>
    <row r="36" spans="2:12" ht="15.4" x14ac:dyDescent="0.45">
      <c r="B36" s="9" t="s">
        <v>48</v>
      </c>
      <c r="C36" s="9" t="str">
        <f>Teams!D40</f>
        <v>Lennart Menzel</v>
      </c>
      <c r="D36" s="9">
        <f>Teams!E40</f>
        <v>59</v>
      </c>
      <c r="E36" s="9" t="s">
        <v>73</v>
      </c>
      <c r="F36" s="9">
        <v>2</v>
      </c>
      <c r="G36" s="9">
        <v>59</v>
      </c>
      <c r="H36" s="9">
        <v>12</v>
      </c>
      <c r="I36" s="13">
        <f t="shared" ref="I36:I37" si="5">G36/H36</f>
        <v>4.916666666666667</v>
      </c>
      <c r="J36" s="9">
        <v>13</v>
      </c>
      <c r="K36" s="13">
        <f>G36/D36*100</f>
        <v>100</v>
      </c>
      <c r="L36" s="4"/>
    </row>
    <row r="37" spans="2:12" ht="15.4" x14ac:dyDescent="0.45">
      <c r="B37" s="10" t="s">
        <v>86</v>
      </c>
      <c r="C37" s="10" t="str">
        <f>Teams!D14</f>
        <v>Arno Coenradi</v>
      </c>
      <c r="D37" s="10">
        <f>Teams!E14</f>
        <v>44</v>
      </c>
      <c r="E37" s="10" t="s">
        <v>71</v>
      </c>
      <c r="F37" s="10">
        <v>0</v>
      </c>
      <c r="G37" s="10">
        <v>21</v>
      </c>
      <c r="H37" s="10">
        <v>12</v>
      </c>
      <c r="I37" s="14">
        <f t="shared" si="5"/>
        <v>1.75</v>
      </c>
      <c r="J37" s="10">
        <v>10</v>
      </c>
      <c r="K37" s="14">
        <f>G37/D37*100</f>
        <v>47.727272727272727</v>
      </c>
      <c r="L37" s="4"/>
    </row>
    <row r="38" spans="2:12" ht="5.0999999999999996" customHeight="1" x14ac:dyDescent="0.45">
      <c r="B38" s="250"/>
      <c r="C38" s="250"/>
      <c r="D38" s="250"/>
      <c r="E38" s="250"/>
      <c r="F38" s="250"/>
      <c r="G38" s="250"/>
      <c r="H38" s="250"/>
      <c r="I38" s="251"/>
      <c r="J38" s="250"/>
      <c r="K38" s="251"/>
      <c r="L38" s="4"/>
    </row>
    <row r="39" spans="2:12" ht="5.0999999999999996" customHeight="1" x14ac:dyDescent="0.45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4"/>
    </row>
    <row r="40" spans="2:12" ht="15.4" x14ac:dyDescent="0.45">
      <c r="B40" s="279" t="s">
        <v>147</v>
      </c>
      <c r="C40" s="280"/>
      <c r="D40" s="280"/>
      <c r="E40" s="280"/>
      <c r="F40" s="280"/>
      <c r="G40" s="280"/>
      <c r="H40" s="280"/>
      <c r="I40" s="280"/>
      <c r="J40" s="280"/>
      <c r="K40" s="281"/>
      <c r="L40" s="4"/>
    </row>
    <row r="41" spans="2:12" ht="15.4" x14ac:dyDescent="0.45">
      <c r="B41" s="282" t="s">
        <v>74</v>
      </c>
      <c r="C41" s="18" t="s">
        <v>50</v>
      </c>
      <c r="D41" s="18" t="s">
        <v>52</v>
      </c>
      <c r="E41" s="18" t="s">
        <v>55</v>
      </c>
      <c r="F41" s="18" t="s">
        <v>57</v>
      </c>
      <c r="G41" s="18" t="s">
        <v>60</v>
      </c>
      <c r="H41" s="18" t="s">
        <v>62</v>
      </c>
      <c r="I41" s="18" t="s">
        <v>65</v>
      </c>
      <c r="J41" s="40" t="s">
        <v>120</v>
      </c>
      <c r="K41" s="282" t="s">
        <v>75</v>
      </c>
      <c r="L41" s="4"/>
    </row>
    <row r="42" spans="2:12" ht="15.4" x14ac:dyDescent="0.45">
      <c r="B42" s="291"/>
      <c r="C42" s="19" t="s">
        <v>49</v>
      </c>
      <c r="D42" s="19" t="s">
        <v>53</v>
      </c>
      <c r="E42" s="19" t="s">
        <v>56</v>
      </c>
      <c r="F42" s="19" t="s">
        <v>58</v>
      </c>
      <c r="G42" s="19" t="s">
        <v>60</v>
      </c>
      <c r="H42" s="19" t="s">
        <v>63</v>
      </c>
      <c r="I42" s="19" t="s">
        <v>66</v>
      </c>
      <c r="J42" s="41" t="s">
        <v>121</v>
      </c>
      <c r="K42" s="291"/>
      <c r="L42" s="4"/>
    </row>
    <row r="43" spans="2:12" ht="15.4" x14ac:dyDescent="0.45">
      <c r="B43" s="292"/>
      <c r="C43" s="20" t="s">
        <v>51</v>
      </c>
      <c r="D43" s="20" t="s">
        <v>54</v>
      </c>
      <c r="E43" s="20" t="s">
        <v>55</v>
      </c>
      <c r="F43" s="20" t="s">
        <v>59</v>
      </c>
      <c r="G43" s="20" t="s">
        <v>61</v>
      </c>
      <c r="H43" s="20" t="s">
        <v>64</v>
      </c>
      <c r="I43" s="20" t="s">
        <v>67</v>
      </c>
      <c r="J43" s="42" t="s">
        <v>122</v>
      </c>
      <c r="K43" s="292"/>
      <c r="L43" s="4"/>
    </row>
    <row r="44" spans="2:12" ht="15.4" x14ac:dyDescent="0.45">
      <c r="B44" s="9" t="s">
        <v>233</v>
      </c>
      <c r="C44" s="9" t="str">
        <f>Teams!D23</f>
        <v>Kevin van Hees</v>
      </c>
      <c r="D44" s="9">
        <f>Teams!E23</f>
        <v>200</v>
      </c>
      <c r="E44" s="9" t="s">
        <v>72</v>
      </c>
      <c r="F44" s="9">
        <v>0</v>
      </c>
      <c r="G44" s="9">
        <v>115</v>
      </c>
      <c r="H44" s="9">
        <v>12</v>
      </c>
      <c r="I44" s="13">
        <f>G44/H44</f>
        <v>9.5833333333333339</v>
      </c>
      <c r="J44" s="9">
        <v>33</v>
      </c>
      <c r="K44" s="13">
        <f>G44/D44*100</f>
        <v>57.499999999999993</v>
      </c>
      <c r="L44" s="4"/>
    </row>
    <row r="45" spans="2:12" ht="15.4" x14ac:dyDescent="0.45">
      <c r="B45" s="10" t="s">
        <v>89</v>
      </c>
      <c r="C45" s="10" t="str">
        <f>Teams!D36</f>
        <v>Enrico Ercolin</v>
      </c>
      <c r="D45" s="10">
        <f>Teams!E36</f>
        <v>325</v>
      </c>
      <c r="E45" s="10" t="s">
        <v>73</v>
      </c>
      <c r="F45" s="10">
        <v>2</v>
      </c>
      <c r="G45" s="10">
        <v>325</v>
      </c>
      <c r="H45" s="10">
        <v>12</v>
      </c>
      <c r="I45" s="14">
        <f>G45/H45</f>
        <v>27.083333333333332</v>
      </c>
      <c r="J45" s="10">
        <v>137</v>
      </c>
      <c r="K45" s="14">
        <f>G45/D45*100</f>
        <v>100</v>
      </c>
      <c r="L45" s="4"/>
    </row>
    <row r="46" spans="2:12" ht="3" customHeight="1" x14ac:dyDescent="0.4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4"/>
    </row>
    <row r="47" spans="2:12" ht="15.4" x14ac:dyDescent="0.45">
      <c r="B47" s="9" t="s">
        <v>78</v>
      </c>
      <c r="C47" s="9" t="str">
        <f>Teams!D12</f>
        <v>Piet Kok</v>
      </c>
      <c r="D47" s="9">
        <f>Teams!E12</f>
        <v>140</v>
      </c>
      <c r="E47" s="9" t="s">
        <v>71</v>
      </c>
      <c r="F47" s="9">
        <v>2</v>
      </c>
      <c r="G47" s="9">
        <v>140</v>
      </c>
      <c r="H47" s="9">
        <v>17</v>
      </c>
      <c r="I47" s="13">
        <f t="shared" ref="I47:I48" si="6">G47/H47</f>
        <v>8.235294117647058</v>
      </c>
      <c r="J47" s="9">
        <v>37</v>
      </c>
      <c r="K47" s="13">
        <f>G47/D47*100</f>
        <v>100</v>
      </c>
      <c r="L47" s="4"/>
    </row>
    <row r="48" spans="2:12" ht="15.4" x14ac:dyDescent="0.45">
      <c r="B48" s="10" t="s">
        <v>87</v>
      </c>
      <c r="C48" s="10" t="str">
        <f>Teams!D25</f>
        <v>Tim van Hoek</v>
      </c>
      <c r="D48" s="10">
        <f>Teams!E25</f>
        <v>140</v>
      </c>
      <c r="E48" s="10" t="s">
        <v>72</v>
      </c>
      <c r="F48" s="10">
        <v>0</v>
      </c>
      <c r="G48" s="10">
        <v>98</v>
      </c>
      <c r="H48" s="10">
        <v>17</v>
      </c>
      <c r="I48" s="14">
        <f t="shared" si="6"/>
        <v>5.7647058823529411</v>
      </c>
      <c r="J48" s="10">
        <v>13</v>
      </c>
      <c r="K48" s="14">
        <f>G48/D48*100</f>
        <v>70</v>
      </c>
      <c r="L48" s="4"/>
    </row>
    <row r="49" spans="2:13" ht="3" customHeight="1" x14ac:dyDescent="0.45"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2:13" ht="15" x14ac:dyDescent="0.45">
      <c r="B50" s="9" t="s">
        <v>90</v>
      </c>
      <c r="C50" s="9" t="str">
        <f>Teams!D11</f>
        <v>Leon Dudink</v>
      </c>
      <c r="D50" s="9">
        <f>Teams!E11</f>
        <v>225</v>
      </c>
      <c r="E50" s="9" t="s">
        <v>71</v>
      </c>
      <c r="F50" s="9">
        <v>2</v>
      </c>
      <c r="G50" s="9">
        <v>225</v>
      </c>
      <c r="H50" s="9">
        <v>22</v>
      </c>
      <c r="I50" s="13">
        <f t="shared" ref="I50:I51" si="7">G50/H50</f>
        <v>10.227272727272727</v>
      </c>
      <c r="J50" s="9">
        <v>107</v>
      </c>
      <c r="K50" s="13">
        <f>G50/D50*100</f>
        <v>100</v>
      </c>
    </row>
    <row r="51" spans="2:13" ht="15" x14ac:dyDescent="0.45">
      <c r="B51" s="10" t="s">
        <v>80</v>
      </c>
      <c r="C51" s="10" t="str">
        <f>Teams!D37</f>
        <v>Leonie Zillmann</v>
      </c>
      <c r="D51" s="10">
        <f>Teams!E37</f>
        <v>65</v>
      </c>
      <c r="E51" s="10" t="s">
        <v>73</v>
      </c>
      <c r="F51" s="10">
        <v>0</v>
      </c>
      <c r="G51" s="10">
        <v>42</v>
      </c>
      <c r="H51" s="10">
        <v>22</v>
      </c>
      <c r="I51" s="14">
        <f t="shared" si="7"/>
        <v>1.9090909090909092</v>
      </c>
      <c r="J51" s="10">
        <v>5</v>
      </c>
      <c r="K51" s="14">
        <f>G51/D51*100</f>
        <v>64.615384615384613</v>
      </c>
    </row>
    <row r="52" spans="2:13" ht="3" customHeight="1" x14ac:dyDescent="0.45"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2:13" ht="15" x14ac:dyDescent="0.45">
      <c r="B53" s="9" t="s">
        <v>77</v>
      </c>
      <c r="C53" s="9" t="str">
        <f>Teams!D26</f>
        <v>Rémy Dhayer</v>
      </c>
      <c r="D53" s="9">
        <f>Teams!E26</f>
        <v>110</v>
      </c>
      <c r="E53" s="9" t="s">
        <v>72</v>
      </c>
      <c r="F53" s="9">
        <v>2</v>
      </c>
      <c r="G53" s="9">
        <v>110</v>
      </c>
      <c r="H53" s="9">
        <v>24</v>
      </c>
      <c r="I53" s="13">
        <f t="shared" ref="I53:I54" si="8">G53/H53</f>
        <v>4.583333333333333</v>
      </c>
      <c r="J53" s="9">
        <v>22</v>
      </c>
      <c r="K53" s="13">
        <f>G53/D53*100</f>
        <v>100</v>
      </c>
    </row>
    <row r="54" spans="2:13" ht="15" x14ac:dyDescent="0.45">
      <c r="B54" s="10" t="s">
        <v>88</v>
      </c>
      <c r="C54" s="10" t="str">
        <f>Teams!D39</f>
        <v>Aron Bichler</v>
      </c>
      <c r="D54" s="10">
        <f>Teams!E39</f>
        <v>59</v>
      </c>
      <c r="E54" s="10" t="s">
        <v>73</v>
      </c>
      <c r="F54" s="10">
        <v>0</v>
      </c>
      <c r="G54" s="10">
        <v>44</v>
      </c>
      <c r="H54" s="10">
        <v>24</v>
      </c>
      <c r="I54" s="14">
        <f t="shared" si="8"/>
        <v>1.8333333333333333</v>
      </c>
      <c r="J54" s="10">
        <v>9</v>
      </c>
      <c r="K54" s="14">
        <f>G54/D54*100</f>
        <v>74.576271186440678</v>
      </c>
    </row>
    <row r="55" spans="2:13" ht="5.25" customHeight="1" x14ac:dyDescent="0.45"/>
    <row r="60" spans="2:13" x14ac:dyDescent="0.45">
      <c r="B60" s="54"/>
      <c r="C60" s="54"/>
      <c r="D60" s="54"/>
      <c r="E60" s="54"/>
      <c r="F60" s="54"/>
      <c r="G60" s="54"/>
      <c r="H60" s="54"/>
      <c r="I60" s="54"/>
      <c r="J60" s="54"/>
      <c r="K60" s="54"/>
      <c r="M60" s="54"/>
    </row>
    <row r="61" spans="2:13" x14ac:dyDescent="0.45">
      <c r="C61" s="55"/>
    </row>
  </sheetData>
  <sheetProtection password="DFE2" sheet="1" objects="1" scenarios="1" selectLockedCells="1" selectUnlockedCells="1"/>
  <mergeCells count="13">
    <mergeCell ref="B1:K1"/>
    <mergeCell ref="B2:K2"/>
    <mergeCell ref="B3:K3"/>
    <mergeCell ref="B4:K4"/>
    <mergeCell ref="B40:K40"/>
    <mergeCell ref="B41:B43"/>
    <mergeCell ref="K41:K43"/>
    <mergeCell ref="B6:K6"/>
    <mergeCell ref="B7:B9"/>
    <mergeCell ref="K7:K9"/>
    <mergeCell ref="B23:K23"/>
    <mergeCell ref="B24:B26"/>
    <mergeCell ref="K24:K26"/>
  </mergeCells>
  <pageMargins left="0.31496062992125984" right="0.11811023622047245" top="0.35433070866141736" bottom="0.35433070866141736" header="0.11811023622047245" footer="0.11811023622047245"/>
  <pageSetup paperSize="9" scale="97" orientation="portrait" r:id="rId1"/>
  <headerFooter>
    <oddFooter>&amp;CWalter van Dongen (wedstrijdleider JBV Amorti Zevenbergen)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5"/>
  <sheetViews>
    <sheetView zoomScale="70" zoomScaleNormal="70" workbookViewId="0">
      <selection activeCell="B38" sqref="B38:K42"/>
    </sheetView>
  </sheetViews>
  <sheetFormatPr defaultRowHeight="14.25" x14ac:dyDescent="0.45"/>
  <cols>
    <col min="1" max="1" width="1.73046875" customWidth="1"/>
    <col min="2" max="2" width="3.73046875" customWidth="1"/>
    <col min="3" max="3" width="22.59765625" customWidth="1"/>
    <col min="4" max="4" width="5.3984375" customWidth="1"/>
    <col min="5" max="5" width="12.265625" customWidth="1"/>
    <col min="6" max="6" width="7.86328125" customWidth="1"/>
    <col min="7" max="7" width="12" customWidth="1"/>
    <col min="8" max="8" width="10" customWidth="1"/>
    <col min="9" max="9" width="12" customWidth="1"/>
    <col min="10" max="10" width="7.3984375" customWidth="1"/>
    <col min="11" max="11" width="9" customWidth="1"/>
    <col min="12" max="12" width="1.73046875" customWidth="1"/>
  </cols>
  <sheetData>
    <row r="1" spans="2:12" ht="106.5" customHeight="1" x14ac:dyDescent="0.45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4"/>
    </row>
    <row r="2" spans="2:12" ht="21" thickBot="1" x14ac:dyDescent="0.5">
      <c r="B2" s="286" t="s">
        <v>129</v>
      </c>
      <c r="C2" s="286"/>
      <c r="D2" s="286"/>
      <c r="E2" s="286"/>
      <c r="F2" s="286"/>
      <c r="G2" s="286"/>
      <c r="H2" s="286"/>
      <c r="I2" s="286"/>
      <c r="J2" s="286"/>
      <c r="K2" s="286"/>
      <c r="L2" s="4"/>
    </row>
    <row r="3" spans="2:12" ht="30.75" thickTop="1" thickBot="1" x14ac:dyDescent="0.5">
      <c r="B3" s="287" t="s">
        <v>37</v>
      </c>
      <c r="C3" s="288"/>
      <c r="D3" s="288"/>
      <c r="E3" s="288"/>
      <c r="F3" s="288"/>
      <c r="G3" s="288"/>
      <c r="H3" s="288"/>
      <c r="I3" s="288"/>
      <c r="J3" s="288"/>
      <c r="K3" s="289"/>
      <c r="L3" s="4"/>
    </row>
    <row r="4" spans="2:12" ht="21" customHeight="1" thickTop="1" x14ac:dyDescent="0.45">
      <c r="B4" s="290" t="s">
        <v>144</v>
      </c>
      <c r="C4" s="290"/>
      <c r="D4" s="290"/>
      <c r="E4" s="290"/>
      <c r="F4" s="290"/>
      <c r="G4" s="290"/>
      <c r="H4" s="290"/>
      <c r="I4" s="290"/>
      <c r="J4" s="290"/>
      <c r="K4" s="290"/>
      <c r="L4" s="4"/>
    </row>
    <row r="5" spans="2:12" ht="20.25" customHeight="1" x14ac:dyDescent="0.45">
      <c r="B5" s="6"/>
      <c r="C5" s="6"/>
      <c r="D5" s="6"/>
      <c r="E5" s="6"/>
      <c r="F5" s="6"/>
      <c r="G5" s="6"/>
      <c r="H5" s="6"/>
      <c r="I5" s="6" t="s">
        <v>141</v>
      </c>
      <c r="J5" s="6"/>
      <c r="K5" s="6"/>
      <c r="L5" s="4"/>
    </row>
    <row r="6" spans="2:12" ht="15.4" x14ac:dyDescent="0.45">
      <c r="B6" s="279" t="s">
        <v>157</v>
      </c>
      <c r="C6" s="280"/>
      <c r="D6" s="280"/>
      <c r="E6" s="280"/>
      <c r="F6" s="280"/>
      <c r="G6" s="280"/>
      <c r="H6" s="280"/>
      <c r="I6" s="280"/>
      <c r="J6" s="280"/>
      <c r="K6" s="281"/>
      <c r="L6" s="4"/>
    </row>
    <row r="7" spans="2:12" ht="15.4" x14ac:dyDescent="0.45">
      <c r="B7" s="282" t="s">
        <v>74</v>
      </c>
      <c r="C7" s="18" t="s">
        <v>50</v>
      </c>
      <c r="D7" s="18" t="s">
        <v>52</v>
      </c>
      <c r="E7" s="18" t="s">
        <v>55</v>
      </c>
      <c r="F7" s="18" t="s">
        <v>57</v>
      </c>
      <c r="G7" s="18" t="s">
        <v>60</v>
      </c>
      <c r="H7" s="18" t="s">
        <v>62</v>
      </c>
      <c r="I7" s="18" t="s">
        <v>65</v>
      </c>
      <c r="J7" s="40" t="s">
        <v>120</v>
      </c>
      <c r="K7" s="282" t="s">
        <v>75</v>
      </c>
      <c r="L7" s="4"/>
    </row>
    <row r="8" spans="2:12" ht="15.4" x14ac:dyDescent="0.45">
      <c r="B8" s="283"/>
      <c r="C8" s="19" t="s">
        <v>49</v>
      </c>
      <c r="D8" s="19" t="s">
        <v>53</v>
      </c>
      <c r="E8" s="19" t="s">
        <v>56</v>
      </c>
      <c r="F8" s="19" t="s">
        <v>58</v>
      </c>
      <c r="G8" s="19" t="s">
        <v>60</v>
      </c>
      <c r="H8" s="19" t="s">
        <v>63</v>
      </c>
      <c r="I8" s="19" t="s">
        <v>66</v>
      </c>
      <c r="J8" s="41" t="s">
        <v>121</v>
      </c>
      <c r="K8" s="283"/>
      <c r="L8" s="4"/>
    </row>
    <row r="9" spans="2:12" ht="15.4" x14ac:dyDescent="0.45">
      <c r="B9" s="284"/>
      <c r="C9" s="20" t="s">
        <v>51</v>
      </c>
      <c r="D9" s="20" t="s">
        <v>54</v>
      </c>
      <c r="E9" s="20" t="s">
        <v>55</v>
      </c>
      <c r="F9" s="20" t="s">
        <v>59</v>
      </c>
      <c r="G9" s="20" t="s">
        <v>61</v>
      </c>
      <c r="H9" s="20" t="s">
        <v>64</v>
      </c>
      <c r="I9" s="20" t="s">
        <v>67</v>
      </c>
      <c r="J9" s="42" t="s">
        <v>122</v>
      </c>
      <c r="K9" s="284"/>
      <c r="L9" s="4"/>
    </row>
    <row r="10" spans="2:12" ht="15.4" x14ac:dyDescent="0.45">
      <c r="B10" s="9" t="s">
        <v>48</v>
      </c>
      <c r="C10" s="9" t="str">
        <f>Teams!D40</f>
        <v>Lennart Menzel</v>
      </c>
      <c r="D10" s="9">
        <f>Teams!E40</f>
        <v>59</v>
      </c>
      <c r="E10" s="9" t="s">
        <v>73</v>
      </c>
      <c r="F10" s="9">
        <v>2</v>
      </c>
      <c r="G10" s="9">
        <v>59</v>
      </c>
      <c r="H10" s="9">
        <v>27</v>
      </c>
      <c r="I10" s="13">
        <f>G10/H10</f>
        <v>2.1851851851851851</v>
      </c>
      <c r="J10" s="9">
        <v>14</v>
      </c>
      <c r="K10" s="13">
        <f>G10/D10*100</f>
        <v>100</v>
      </c>
      <c r="L10" s="4"/>
    </row>
    <row r="11" spans="2:12" ht="15.4" x14ac:dyDescent="0.45">
      <c r="B11" s="10" t="s">
        <v>47</v>
      </c>
      <c r="C11" s="10" t="str">
        <f>Teams!D27</f>
        <v>Clovis Boulanger</v>
      </c>
      <c r="D11" s="10">
        <f>Teams!E27</f>
        <v>50</v>
      </c>
      <c r="E11" s="10" t="s">
        <v>72</v>
      </c>
      <c r="F11" s="10">
        <v>0</v>
      </c>
      <c r="G11" s="10">
        <v>41</v>
      </c>
      <c r="H11" s="10">
        <v>27</v>
      </c>
      <c r="I11" s="14">
        <f>G11/H11</f>
        <v>1.5185185185185186</v>
      </c>
      <c r="J11" s="10">
        <v>7</v>
      </c>
      <c r="K11" s="14">
        <f>G11/D11*100</f>
        <v>82</v>
      </c>
      <c r="L11" s="4"/>
    </row>
    <row r="12" spans="2:12" ht="3" customHeight="1" x14ac:dyDescent="0.4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4"/>
    </row>
    <row r="13" spans="2:12" ht="15.4" x14ac:dyDescent="0.45">
      <c r="B13" s="9" t="s">
        <v>46</v>
      </c>
      <c r="C13" s="9" t="str">
        <f>Teams!D15</f>
        <v>Rick de Wit</v>
      </c>
      <c r="D13" s="9">
        <f>Teams!E15</f>
        <v>35</v>
      </c>
      <c r="E13" s="9" t="s">
        <v>71</v>
      </c>
      <c r="F13" s="9">
        <v>2</v>
      </c>
      <c r="G13" s="9">
        <v>35</v>
      </c>
      <c r="H13" s="9">
        <v>30</v>
      </c>
      <c r="I13" s="13">
        <f t="shared" ref="I13:I14" si="0">G13/H13</f>
        <v>1.1666666666666667</v>
      </c>
      <c r="J13" s="9">
        <v>7</v>
      </c>
      <c r="K13" s="13">
        <f>G13/D13*100</f>
        <v>100</v>
      </c>
      <c r="L13" s="4"/>
    </row>
    <row r="14" spans="2:12" ht="15.4" x14ac:dyDescent="0.45">
      <c r="B14" s="10" t="s">
        <v>45</v>
      </c>
      <c r="C14" s="10" t="str">
        <f>Teams!D41</f>
        <v>Jeremia Leinesser</v>
      </c>
      <c r="D14" s="10">
        <f>Teams!E41</f>
        <v>53</v>
      </c>
      <c r="E14" s="10" t="s">
        <v>73</v>
      </c>
      <c r="F14" s="10">
        <v>0</v>
      </c>
      <c r="G14" s="10">
        <v>33</v>
      </c>
      <c r="H14" s="10">
        <v>30</v>
      </c>
      <c r="I14" s="14">
        <f t="shared" si="0"/>
        <v>1.1000000000000001</v>
      </c>
      <c r="J14" s="10">
        <v>7</v>
      </c>
      <c r="K14" s="14">
        <f>G14/D14*100</f>
        <v>62.264150943396224</v>
      </c>
      <c r="L14" s="4"/>
    </row>
    <row r="15" spans="2:12" ht="3" customHeight="1" x14ac:dyDescent="0.4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4"/>
    </row>
    <row r="16" spans="2:12" ht="15.4" x14ac:dyDescent="0.45">
      <c r="B16" s="9" t="s">
        <v>44</v>
      </c>
      <c r="C16" s="9" t="str">
        <f>Teams!D29</f>
        <v>Dylan Parent</v>
      </c>
      <c r="D16" s="9">
        <f>Teams!E29</f>
        <v>40</v>
      </c>
      <c r="E16" s="9" t="s">
        <v>72</v>
      </c>
      <c r="F16" s="9">
        <v>0</v>
      </c>
      <c r="G16" s="9">
        <v>35</v>
      </c>
      <c r="H16" s="9">
        <v>35</v>
      </c>
      <c r="I16" s="11">
        <f t="shared" ref="I16:I17" si="1">G16/H16</f>
        <v>1</v>
      </c>
      <c r="J16" s="9">
        <v>5</v>
      </c>
      <c r="K16" s="13">
        <f>G16/D16*100</f>
        <v>87.5</v>
      </c>
      <c r="L16" s="4"/>
    </row>
    <row r="17" spans="2:12" ht="15.4" x14ac:dyDescent="0.45">
      <c r="B17" s="10" t="s">
        <v>43</v>
      </c>
      <c r="C17" s="10" t="str">
        <f>Teams!D16</f>
        <v>Bradley Roeten</v>
      </c>
      <c r="D17" s="10">
        <f>Teams!E16</f>
        <v>28</v>
      </c>
      <c r="E17" s="10" t="s">
        <v>71</v>
      </c>
      <c r="F17" s="10">
        <v>2</v>
      </c>
      <c r="G17" s="10">
        <v>28</v>
      </c>
      <c r="H17" s="10">
        <v>35</v>
      </c>
      <c r="I17" s="12">
        <f t="shared" si="1"/>
        <v>0.8</v>
      </c>
      <c r="J17" s="10">
        <v>4</v>
      </c>
      <c r="K17" s="14">
        <f>G17/D17*100</f>
        <v>100</v>
      </c>
      <c r="L17" s="4"/>
    </row>
    <row r="18" spans="2:12" ht="3" customHeight="1" x14ac:dyDescent="0.4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4"/>
    </row>
    <row r="19" spans="2:12" ht="15.4" x14ac:dyDescent="0.45">
      <c r="B19" s="9" t="s">
        <v>42</v>
      </c>
      <c r="C19" s="9" t="str">
        <f>Teams!D43</f>
        <v>Jan Sellhast</v>
      </c>
      <c r="D19" s="9">
        <f>Teams!E43</f>
        <v>20</v>
      </c>
      <c r="E19" s="9" t="s">
        <v>73</v>
      </c>
      <c r="F19" s="9">
        <v>0</v>
      </c>
      <c r="G19" s="9">
        <v>15</v>
      </c>
      <c r="H19" s="9">
        <v>37</v>
      </c>
      <c r="I19" s="11">
        <f t="shared" ref="I19:I20" si="2">G19/H19</f>
        <v>0.40540540540540543</v>
      </c>
      <c r="J19" s="9">
        <v>3</v>
      </c>
      <c r="K19" s="13">
        <f>G19/D19*100</f>
        <v>75</v>
      </c>
      <c r="L19" s="4"/>
    </row>
    <row r="20" spans="2:12" ht="15.4" x14ac:dyDescent="0.45">
      <c r="B20" s="10" t="s">
        <v>41</v>
      </c>
      <c r="C20" s="10" t="str">
        <f>Teams!D30</f>
        <v>Kevin vande Moortele</v>
      </c>
      <c r="D20" s="10">
        <f>Teams!E30</f>
        <v>20</v>
      </c>
      <c r="E20" s="10" t="s">
        <v>72</v>
      </c>
      <c r="F20" s="10">
        <v>2</v>
      </c>
      <c r="G20" s="10">
        <v>20</v>
      </c>
      <c r="H20" s="10">
        <v>37</v>
      </c>
      <c r="I20" s="12">
        <f t="shared" si="2"/>
        <v>0.54054054054054057</v>
      </c>
      <c r="J20" s="10">
        <v>2</v>
      </c>
      <c r="K20" s="14">
        <f>G20/D20*100</f>
        <v>100</v>
      </c>
      <c r="L20" s="4"/>
    </row>
    <row r="21" spans="2:12" ht="5.0999999999999996" customHeight="1" x14ac:dyDescent="0.45">
      <c r="B21" s="250"/>
      <c r="C21" s="250"/>
      <c r="D21" s="250"/>
      <c r="E21" s="250"/>
      <c r="F21" s="250"/>
      <c r="G21" s="250"/>
      <c r="H21" s="250"/>
      <c r="I21" s="253"/>
      <c r="J21" s="250"/>
      <c r="K21" s="251"/>
      <c r="L21" s="4"/>
    </row>
    <row r="22" spans="2:12" ht="5.0999999999999996" customHeight="1" x14ac:dyDescent="0.45"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4"/>
    </row>
    <row r="23" spans="2:12" ht="15.4" x14ac:dyDescent="0.45">
      <c r="B23" s="279" t="s">
        <v>158</v>
      </c>
      <c r="C23" s="280"/>
      <c r="D23" s="280"/>
      <c r="E23" s="280"/>
      <c r="F23" s="280"/>
      <c r="G23" s="280"/>
      <c r="H23" s="280"/>
      <c r="I23" s="280"/>
      <c r="J23" s="280"/>
      <c r="K23" s="281"/>
      <c r="L23" s="4"/>
    </row>
    <row r="24" spans="2:12" ht="15.4" x14ac:dyDescent="0.45">
      <c r="B24" s="282" t="s">
        <v>74</v>
      </c>
      <c r="C24" s="18" t="s">
        <v>50</v>
      </c>
      <c r="D24" s="18" t="s">
        <v>52</v>
      </c>
      <c r="E24" s="18" t="s">
        <v>55</v>
      </c>
      <c r="F24" s="18" t="s">
        <v>57</v>
      </c>
      <c r="G24" s="18" t="s">
        <v>60</v>
      </c>
      <c r="H24" s="18" t="s">
        <v>62</v>
      </c>
      <c r="I24" s="18" t="s">
        <v>65</v>
      </c>
      <c r="J24" s="40" t="s">
        <v>120</v>
      </c>
      <c r="K24" s="282" t="s">
        <v>75</v>
      </c>
      <c r="L24" s="4"/>
    </row>
    <row r="25" spans="2:12" ht="15.4" x14ac:dyDescent="0.45">
      <c r="B25" s="283"/>
      <c r="C25" s="19" t="s">
        <v>49</v>
      </c>
      <c r="D25" s="19" t="s">
        <v>53</v>
      </c>
      <c r="E25" s="19" t="s">
        <v>56</v>
      </c>
      <c r="F25" s="19" t="s">
        <v>58</v>
      </c>
      <c r="G25" s="19" t="s">
        <v>60</v>
      </c>
      <c r="H25" s="19" t="s">
        <v>63</v>
      </c>
      <c r="I25" s="19" t="s">
        <v>66</v>
      </c>
      <c r="J25" s="41" t="s">
        <v>121</v>
      </c>
      <c r="K25" s="283"/>
      <c r="L25" s="4"/>
    </row>
    <row r="26" spans="2:12" ht="15.4" x14ac:dyDescent="0.45">
      <c r="B26" s="284"/>
      <c r="C26" s="20" t="s">
        <v>51</v>
      </c>
      <c r="D26" s="20" t="s">
        <v>54</v>
      </c>
      <c r="E26" s="20" t="s">
        <v>55</v>
      </c>
      <c r="F26" s="20" t="s">
        <v>59</v>
      </c>
      <c r="G26" s="20" t="s">
        <v>61</v>
      </c>
      <c r="H26" s="20" t="s">
        <v>64</v>
      </c>
      <c r="I26" s="20" t="s">
        <v>67</v>
      </c>
      <c r="J26" s="42" t="s">
        <v>122</v>
      </c>
      <c r="K26" s="284"/>
      <c r="L26" s="4"/>
    </row>
    <row r="27" spans="2:12" ht="15.4" x14ac:dyDescent="0.45">
      <c r="B27" s="9" t="s">
        <v>77</v>
      </c>
      <c r="C27" s="9" t="str">
        <f>Teams!D26</f>
        <v>Rémy Dhayer</v>
      </c>
      <c r="D27" s="9">
        <f>Teams!E26</f>
        <v>110</v>
      </c>
      <c r="E27" s="9" t="s">
        <v>72</v>
      </c>
      <c r="F27" s="9">
        <v>0</v>
      </c>
      <c r="G27" s="9">
        <v>56</v>
      </c>
      <c r="H27" s="9">
        <v>20</v>
      </c>
      <c r="I27" s="13">
        <f>G27/H27</f>
        <v>2.8</v>
      </c>
      <c r="J27" s="9">
        <v>9</v>
      </c>
      <c r="K27" s="13">
        <f>G27/D27*100</f>
        <v>50.909090909090907</v>
      </c>
      <c r="L27" s="4"/>
    </row>
    <row r="28" spans="2:12" ht="15.4" x14ac:dyDescent="0.45">
      <c r="B28" s="10" t="s">
        <v>76</v>
      </c>
      <c r="C28" s="10" t="str">
        <f>Teams!D13</f>
        <v>Marius Kroonen</v>
      </c>
      <c r="D28" s="10">
        <f>Teams!E13</f>
        <v>65</v>
      </c>
      <c r="E28" s="10" t="s">
        <v>71</v>
      </c>
      <c r="F28" s="10">
        <v>2</v>
      </c>
      <c r="G28" s="10">
        <v>65</v>
      </c>
      <c r="H28" s="10">
        <v>20</v>
      </c>
      <c r="I28" s="14">
        <f>G28/H28</f>
        <v>3.25</v>
      </c>
      <c r="J28" s="10">
        <v>14</v>
      </c>
      <c r="K28" s="14">
        <f>G28/D28*100</f>
        <v>100</v>
      </c>
      <c r="L28" s="4"/>
    </row>
    <row r="29" spans="2:12" ht="3" customHeight="1" x14ac:dyDescent="0.45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4"/>
    </row>
    <row r="30" spans="2:12" ht="15.4" x14ac:dyDescent="0.45">
      <c r="B30" s="9" t="s">
        <v>78</v>
      </c>
      <c r="C30" s="9" t="str">
        <f>Teams!D12</f>
        <v>Piet Kok</v>
      </c>
      <c r="D30" s="9">
        <f>Teams!E12</f>
        <v>140</v>
      </c>
      <c r="E30" s="9" t="s">
        <v>71</v>
      </c>
      <c r="F30" s="9">
        <v>0</v>
      </c>
      <c r="G30" s="9">
        <v>111</v>
      </c>
      <c r="H30" s="9">
        <v>21</v>
      </c>
      <c r="I30" s="13">
        <f t="shared" ref="I30:I31" si="3">G30/H30</f>
        <v>5.2857142857142856</v>
      </c>
      <c r="J30" s="9">
        <v>28</v>
      </c>
      <c r="K30" s="13">
        <f>G30/D30*100</f>
        <v>79.285714285714278</v>
      </c>
      <c r="L30" s="4"/>
    </row>
    <row r="31" spans="2:12" ht="15.4" x14ac:dyDescent="0.45">
      <c r="B31" s="10" t="s">
        <v>21</v>
      </c>
      <c r="C31" s="10" t="str">
        <f>Teams!D38</f>
        <v>Bredan MC Dermott</v>
      </c>
      <c r="D31" s="10">
        <f>Teams!E38</f>
        <v>65</v>
      </c>
      <c r="E31" s="10" t="s">
        <v>73</v>
      </c>
      <c r="F31" s="10">
        <v>2</v>
      </c>
      <c r="G31" s="10">
        <v>65</v>
      </c>
      <c r="H31" s="10">
        <v>21</v>
      </c>
      <c r="I31" s="14">
        <f t="shared" si="3"/>
        <v>3.0952380952380953</v>
      </c>
      <c r="J31" s="10">
        <v>11</v>
      </c>
      <c r="K31" s="14">
        <f>G31/D31*100</f>
        <v>100</v>
      </c>
      <c r="L31" s="4"/>
    </row>
    <row r="32" spans="2:12" ht="5.0999999999999996" customHeight="1" x14ac:dyDescent="0.45">
      <c r="B32" s="250"/>
      <c r="C32" s="250"/>
      <c r="D32" s="250"/>
      <c r="E32" s="250"/>
      <c r="F32" s="250"/>
      <c r="G32" s="250"/>
      <c r="H32" s="250"/>
      <c r="I32" s="251"/>
      <c r="J32" s="250"/>
      <c r="K32" s="251"/>
      <c r="L32" s="4"/>
    </row>
    <row r="33" spans="2:12" ht="5.0999999999999996" customHeight="1" x14ac:dyDescent="0.45">
      <c r="B33" s="249"/>
      <c r="C33" s="249"/>
      <c r="D33" s="249"/>
      <c r="E33" s="249"/>
      <c r="F33" s="249"/>
      <c r="G33" s="249"/>
      <c r="H33" s="249"/>
      <c r="I33" s="249"/>
      <c r="J33" s="249"/>
      <c r="K33" s="249"/>
      <c r="L33" s="4"/>
    </row>
    <row r="34" spans="2:12" ht="15.4" x14ac:dyDescent="0.45">
      <c r="B34" s="279" t="s">
        <v>149</v>
      </c>
      <c r="C34" s="280"/>
      <c r="D34" s="280"/>
      <c r="E34" s="280"/>
      <c r="F34" s="280"/>
      <c r="G34" s="280"/>
      <c r="H34" s="280"/>
      <c r="I34" s="280"/>
      <c r="J34" s="280"/>
      <c r="K34" s="281"/>
      <c r="L34" s="4"/>
    </row>
    <row r="35" spans="2:12" ht="15.4" x14ac:dyDescent="0.45">
      <c r="B35" s="282" t="s">
        <v>74</v>
      </c>
      <c r="C35" s="113" t="s">
        <v>50</v>
      </c>
      <c r="D35" s="113" t="s">
        <v>52</v>
      </c>
      <c r="E35" s="113" t="s">
        <v>55</v>
      </c>
      <c r="F35" s="113" t="s">
        <v>57</v>
      </c>
      <c r="G35" s="113" t="s">
        <v>60</v>
      </c>
      <c r="H35" s="113" t="s">
        <v>62</v>
      </c>
      <c r="I35" s="113" t="s">
        <v>65</v>
      </c>
      <c r="J35" s="113" t="s">
        <v>120</v>
      </c>
      <c r="K35" s="282" t="s">
        <v>75</v>
      </c>
      <c r="L35" s="4"/>
    </row>
    <row r="36" spans="2:12" ht="15.4" x14ac:dyDescent="0.45">
      <c r="B36" s="283"/>
      <c r="C36" s="114" t="s">
        <v>49</v>
      </c>
      <c r="D36" s="114" t="s">
        <v>53</v>
      </c>
      <c r="E36" s="114" t="s">
        <v>56</v>
      </c>
      <c r="F36" s="114" t="s">
        <v>58</v>
      </c>
      <c r="G36" s="114" t="s">
        <v>60</v>
      </c>
      <c r="H36" s="114" t="s">
        <v>63</v>
      </c>
      <c r="I36" s="114" t="s">
        <v>66</v>
      </c>
      <c r="J36" s="114" t="s">
        <v>121</v>
      </c>
      <c r="K36" s="283"/>
      <c r="L36" s="4"/>
    </row>
    <row r="37" spans="2:12" ht="15.4" x14ac:dyDescent="0.45">
      <c r="B37" s="284"/>
      <c r="C37" s="115" t="s">
        <v>51</v>
      </c>
      <c r="D37" s="115" t="s">
        <v>54</v>
      </c>
      <c r="E37" s="115" t="s">
        <v>55</v>
      </c>
      <c r="F37" s="115" t="s">
        <v>59</v>
      </c>
      <c r="G37" s="115" t="s">
        <v>61</v>
      </c>
      <c r="H37" s="115" t="s">
        <v>64</v>
      </c>
      <c r="I37" s="115" t="s">
        <v>67</v>
      </c>
      <c r="J37" s="115" t="s">
        <v>122</v>
      </c>
      <c r="K37" s="284"/>
      <c r="L37" s="4"/>
    </row>
    <row r="38" spans="2:12" ht="15.4" x14ac:dyDescent="0.45">
      <c r="B38" s="9" t="s">
        <v>80</v>
      </c>
      <c r="C38" s="9" t="str">
        <f>Teams!D37</f>
        <v>Leonie Zillmann</v>
      </c>
      <c r="D38" s="9">
        <f>Teams!E37</f>
        <v>65</v>
      </c>
      <c r="E38" s="9" t="s">
        <v>73</v>
      </c>
      <c r="F38" s="9">
        <v>0</v>
      </c>
      <c r="G38" s="9">
        <v>53</v>
      </c>
      <c r="H38" s="9">
        <v>34</v>
      </c>
      <c r="I38" s="13">
        <f t="shared" ref="I38:I39" si="4">G38/H38</f>
        <v>1.5588235294117647</v>
      </c>
      <c r="J38" s="9">
        <v>7</v>
      </c>
      <c r="K38" s="13">
        <f>G38/D38*100</f>
        <v>81.538461538461533</v>
      </c>
      <c r="L38" s="4"/>
    </row>
    <row r="39" spans="2:12" ht="15.4" x14ac:dyDescent="0.45">
      <c r="B39" s="10" t="s">
        <v>79</v>
      </c>
      <c r="C39" s="10" t="str">
        <f>Teams!D24</f>
        <v>Nino Coeckelbergs</v>
      </c>
      <c r="D39" s="10">
        <f>Teams!E24</f>
        <v>140</v>
      </c>
      <c r="E39" s="10" t="s">
        <v>72</v>
      </c>
      <c r="F39" s="10">
        <v>2</v>
      </c>
      <c r="G39" s="10">
        <v>140</v>
      </c>
      <c r="H39" s="10">
        <v>34</v>
      </c>
      <c r="I39" s="14">
        <f t="shared" si="4"/>
        <v>4.117647058823529</v>
      </c>
      <c r="J39" s="10">
        <v>24</v>
      </c>
      <c r="K39" s="14">
        <f>G39/D39*100</f>
        <v>100</v>
      </c>
      <c r="L39" s="4"/>
    </row>
    <row r="40" spans="2:12" ht="3" customHeight="1" x14ac:dyDescent="0.45"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4"/>
    </row>
    <row r="41" spans="2:12" ht="15.4" x14ac:dyDescent="0.45">
      <c r="B41" s="9" t="s">
        <v>82</v>
      </c>
      <c r="C41" s="9" t="str">
        <f>Teams!D23</f>
        <v>Kevin van Hees</v>
      </c>
      <c r="D41" s="9">
        <f>Teams!E23</f>
        <v>200</v>
      </c>
      <c r="E41" s="9" t="s">
        <v>72</v>
      </c>
      <c r="F41" s="9">
        <v>2</v>
      </c>
      <c r="G41" s="9">
        <v>200</v>
      </c>
      <c r="H41" s="9">
        <v>12</v>
      </c>
      <c r="I41" s="13">
        <f t="shared" ref="I41:I42" si="5">G41/H41</f>
        <v>16.666666666666668</v>
      </c>
      <c r="J41" s="9">
        <v>86</v>
      </c>
      <c r="K41" s="13">
        <f>G41/D41*100</f>
        <v>100</v>
      </c>
      <c r="L41" s="4"/>
    </row>
    <row r="42" spans="2:12" ht="15.4" x14ac:dyDescent="0.45">
      <c r="B42" s="10" t="s">
        <v>81</v>
      </c>
      <c r="C42" s="10" t="str">
        <f>Teams!D10</f>
        <v>Jeffrey van Heesch</v>
      </c>
      <c r="D42" s="10">
        <f>Teams!E10</f>
        <v>250</v>
      </c>
      <c r="E42" s="10" t="s">
        <v>71</v>
      </c>
      <c r="F42" s="10">
        <v>0</v>
      </c>
      <c r="G42" s="10">
        <v>198</v>
      </c>
      <c r="H42" s="10">
        <v>12</v>
      </c>
      <c r="I42" s="14">
        <f t="shared" si="5"/>
        <v>16.5</v>
      </c>
      <c r="J42" s="10">
        <v>77</v>
      </c>
      <c r="K42" s="14">
        <f>G42/D42*100</f>
        <v>79.2</v>
      </c>
      <c r="L42" s="4"/>
    </row>
    <row r="43" spans="2:12" ht="5.0999999999999996" customHeight="1" x14ac:dyDescent="0.45">
      <c r="B43" s="250"/>
      <c r="C43" s="250"/>
      <c r="D43" s="250"/>
      <c r="E43" s="250"/>
      <c r="F43" s="250"/>
      <c r="G43" s="250"/>
      <c r="H43" s="250"/>
      <c r="I43" s="251"/>
      <c r="J43" s="250"/>
      <c r="K43" s="251"/>
      <c r="L43" s="4"/>
    </row>
    <row r="44" spans="2:12" ht="5.0999999999999996" customHeight="1" x14ac:dyDescent="0.45">
      <c r="B44" s="249"/>
      <c r="C44" s="249"/>
      <c r="D44" s="249"/>
      <c r="E44" s="249"/>
      <c r="F44" s="249"/>
      <c r="G44" s="249"/>
      <c r="H44" s="249"/>
      <c r="I44" s="249"/>
      <c r="J44" s="249"/>
      <c r="K44" s="249"/>
      <c r="L44" s="4"/>
    </row>
    <row r="45" spans="2:12" ht="15.4" x14ac:dyDescent="0.45">
      <c r="B45" s="279" t="s">
        <v>148</v>
      </c>
      <c r="C45" s="280"/>
      <c r="D45" s="280"/>
      <c r="E45" s="280"/>
      <c r="F45" s="280"/>
      <c r="G45" s="280"/>
      <c r="H45" s="280"/>
      <c r="I45" s="280"/>
      <c r="J45" s="280"/>
      <c r="K45" s="281"/>
      <c r="L45" s="4"/>
    </row>
    <row r="46" spans="2:12" ht="15.4" x14ac:dyDescent="0.45">
      <c r="B46" s="282" t="s">
        <v>74</v>
      </c>
      <c r="C46" s="18" t="s">
        <v>50</v>
      </c>
      <c r="D46" s="18" t="s">
        <v>52</v>
      </c>
      <c r="E46" s="18" t="s">
        <v>55</v>
      </c>
      <c r="F46" s="18" t="s">
        <v>57</v>
      </c>
      <c r="G46" s="18" t="s">
        <v>60</v>
      </c>
      <c r="H46" s="18" t="s">
        <v>62</v>
      </c>
      <c r="I46" s="18" t="s">
        <v>65</v>
      </c>
      <c r="J46" s="40" t="s">
        <v>120</v>
      </c>
      <c r="K46" s="282" t="s">
        <v>75</v>
      </c>
      <c r="L46" s="4"/>
    </row>
    <row r="47" spans="2:12" ht="15.4" x14ac:dyDescent="0.45">
      <c r="B47" s="283"/>
      <c r="C47" s="19" t="s">
        <v>49</v>
      </c>
      <c r="D47" s="19" t="s">
        <v>53</v>
      </c>
      <c r="E47" s="19" t="s">
        <v>56</v>
      </c>
      <c r="F47" s="19" t="s">
        <v>58</v>
      </c>
      <c r="G47" s="19" t="s">
        <v>60</v>
      </c>
      <c r="H47" s="19" t="s">
        <v>63</v>
      </c>
      <c r="I47" s="19" t="s">
        <v>66</v>
      </c>
      <c r="J47" s="41" t="s">
        <v>121</v>
      </c>
      <c r="K47" s="283"/>
      <c r="L47" s="4"/>
    </row>
    <row r="48" spans="2:12" ht="15.4" x14ac:dyDescent="0.45">
      <c r="B48" s="284"/>
      <c r="C48" s="20" t="s">
        <v>51</v>
      </c>
      <c r="D48" s="20" t="s">
        <v>54</v>
      </c>
      <c r="E48" s="20" t="s">
        <v>55</v>
      </c>
      <c r="F48" s="20" t="s">
        <v>59</v>
      </c>
      <c r="G48" s="20" t="s">
        <v>61</v>
      </c>
      <c r="H48" s="20" t="s">
        <v>64</v>
      </c>
      <c r="I48" s="20" t="s">
        <v>67</v>
      </c>
      <c r="J48" s="42" t="s">
        <v>122</v>
      </c>
      <c r="K48" s="284"/>
      <c r="L48" s="4"/>
    </row>
    <row r="49" spans="2:13" ht="15.4" x14ac:dyDescent="0.45">
      <c r="B49" s="9" t="s">
        <v>45</v>
      </c>
      <c r="C49" s="9" t="str">
        <f>Teams!D41</f>
        <v>Jeremia Leinesser</v>
      </c>
      <c r="D49" s="9">
        <f>Teams!E41</f>
        <v>53</v>
      </c>
      <c r="E49" s="9" t="s">
        <v>73</v>
      </c>
      <c r="F49" s="9">
        <v>0</v>
      </c>
      <c r="G49" s="9">
        <v>45</v>
      </c>
      <c r="H49" s="9">
        <v>17</v>
      </c>
      <c r="I49" s="13">
        <f>G49/H49</f>
        <v>2.6470588235294117</v>
      </c>
      <c r="J49" s="9">
        <v>8</v>
      </c>
      <c r="K49" s="13">
        <f>G49/D49*100</f>
        <v>84.905660377358487</v>
      </c>
      <c r="L49" s="4"/>
    </row>
    <row r="50" spans="2:13" ht="15.4" x14ac:dyDescent="0.45">
      <c r="B50" s="10" t="s">
        <v>84</v>
      </c>
      <c r="C50" s="10" t="str">
        <f>Teams!D28</f>
        <v>Matteo Vanroose</v>
      </c>
      <c r="D50" s="10">
        <f>Teams!E28</f>
        <v>41</v>
      </c>
      <c r="E50" s="10" t="s">
        <v>72</v>
      </c>
      <c r="F50" s="10">
        <v>2</v>
      </c>
      <c r="G50" s="10">
        <v>41</v>
      </c>
      <c r="H50" s="10">
        <v>17</v>
      </c>
      <c r="I50" s="14">
        <f>G50/H50</f>
        <v>2.4117647058823528</v>
      </c>
      <c r="J50" s="10">
        <v>13</v>
      </c>
      <c r="K50" s="14">
        <f>G50/D50*100</f>
        <v>100</v>
      </c>
      <c r="L50" s="4"/>
    </row>
    <row r="51" spans="2:13" ht="3" customHeight="1" x14ac:dyDescent="0.45"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4"/>
    </row>
    <row r="52" spans="2:13" ht="15.4" x14ac:dyDescent="0.45">
      <c r="B52" s="9" t="s">
        <v>47</v>
      </c>
      <c r="C52" s="9" t="str">
        <f>Teams!D27</f>
        <v>Clovis Boulanger</v>
      </c>
      <c r="D52" s="9">
        <f>Teams!E27</f>
        <v>50</v>
      </c>
      <c r="E52" s="9" t="s">
        <v>72</v>
      </c>
      <c r="F52" s="9">
        <v>2</v>
      </c>
      <c r="G52" s="9">
        <v>50</v>
      </c>
      <c r="H52" s="9">
        <v>26</v>
      </c>
      <c r="I52" s="13">
        <f t="shared" ref="I52:I53" si="6">G52/H52</f>
        <v>1.9230769230769231</v>
      </c>
      <c r="J52" s="9">
        <v>6</v>
      </c>
      <c r="K52" s="13">
        <f>G52/D52*100</f>
        <v>100</v>
      </c>
      <c r="L52" s="4"/>
    </row>
    <row r="53" spans="2:13" ht="15.4" x14ac:dyDescent="0.45">
      <c r="B53" s="10" t="s">
        <v>86</v>
      </c>
      <c r="C53" s="10" t="str">
        <f>Teams!D14</f>
        <v>Arno Coenradi</v>
      </c>
      <c r="D53" s="10">
        <f>Teams!E14</f>
        <v>44</v>
      </c>
      <c r="E53" s="10" t="s">
        <v>71</v>
      </c>
      <c r="F53" s="10">
        <v>0</v>
      </c>
      <c r="G53" s="10">
        <v>30</v>
      </c>
      <c r="H53" s="10">
        <v>26</v>
      </c>
      <c r="I53" s="14">
        <f t="shared" si="6"/>
        <v>1.1538461538461537</v>
      </c>
      <c r="J53" s="10">
        <v>8</v>
      </c>
      <c r="K53" s="14">
        <f>G53/D53*100</f>
        <v>68.181818181818173</v>
      </c>
      <c r="L53" s="4"/>
    </row>
    <row r="54" spans="2:13" ht="3" customHeight="1" x14ac:dyDescent="0.45">
      <c r="B54" s="53"/>
      <c r="C54" s="53"/>
      <c r="D54" s="53"/>
      <c r="E54" s="53"/>
      <c r="F54" s="53"/>
      <c r="G54" s="53"/>
      <c r="H54" s="53"/>
      <c r="I54" s="53"/>
      <c r="J54" s="53"/>
      <c r="K54" s="53"/>
    </row>
    <row r="55" spans="2:13" ht="15" x14ac:dyDescent="0.45">
      <c r="B55" s="9" t="s">
        <v>85</v>
      </c>
      <c r="C55" s="9" t="str">
        <f>Teams!D17</f>
        <v>Dennis Engelen</v>
      </c>
      <c r="D55" s="9">
        <f>Teams!E17</f>
        <v>22</v>
      </c>
      <c r="E55" s="9" t="s">
        <v>71</v>
      </c>
      <c r="F55" s="9">
        <v>0</v>
      </c>
      <c r="G55" s="9">
        <v>21</v>
      </c>
      <c r="H55" s="9">
        <v>51</v>
      </c>
      <c r="I55" s="11">
        <f t="shared" ref="I55:I56" si="7">G55/H55</f>
        <v>0.41176470588235292</v>
      </c>
      <c r="J55" s="9">
        <v>2</v>
      </c>
      <c r="K55" s="13">
        <f>G55/D55*100</f>
        <v>95.454545454545453</v>
      </c>
    </row>
    <row r="56" spans="2:13" ht="15" x14ac:dyDescent="0.45">
      <c r="B56" s="10" t="s">
        <v>41</v>
      </c>
      <c r="C56" s="10" t="str">
        <f>Teams!D30</f>
        <v>Kevin vande Moortele</v>
      </c>
      <c r="D56" s="10">
        <f>Teams!E30</f>
        <v>20</v>
      </c>
      <c r="E56" s="10" t="s">
        <v>72</v>
      </c>
      <c r="F56" s="10">
        <v>2</v>
      </c>
      <c r="G56" s="10">
        <v>20</v>
      </c>
      <c r="H56" s="10">
        <v>51</v>
      </c>
      <c r="I56" s="12">
        <f t="shared" si="7"/>
        <v>0.39215686274509803</v>
      </c>
      <c r="J56" s="10">
        <v>2</v>
      </c>
      <c r="K56" s="14">
        <f>G56/D56*100</f>
        <v>100</v>
      </c>
    </row>
    <row r="57" spans="2:13" ht="3" customHeight="1" x14ac:dyDescent="0.45">
      <c r="B57" s="53"/>
      <c r="C57" s="53"/>
      <c r="D57" s="53"/>
      <c r="E57" s="53"/>
      <c r="F57" s="53"/>
      <c r="G57" s="53"/>
      <c r="H57" s="53"/>
      <c r="I57" s="53"/>
      <c r="J57" s="53"/>
      <c r="K57" s="53"/>
    </row>
    <row r="58" spans="2:13" ht="15" x14ac:dyDescent="0.45">
      <c r="B58" s="9" t="s">
        <v>43</v>
      </c>
      <c r="C58" s="9" t="str">
        <f>Teams!D16</f>
        <v>Bradley Roeten</v>
      </c>
      <c r="D58" s="9">
        <f>Teams!E16</f>
        <v>28</v>
      </c>
      <c r="E58" s="9" t="s">
        <v>71</v>
      </c>
      <c r="F58" s="9">
        <v>0</v>
      </c>
      <c r="G58" s="9">
        <v>22</v>
      </c>
      <c r="H58" s="9">
        <v>51</v>
      </c>
      <c r="I58" s="11">
        <f t="shared" ref="I58:I59" si="8">G58/H58</f>
        <v>0.43137254901960786</v>
      </c>
      <c r="J58" s="9">
        <v>3</v>
      </c>
      <c r="K58" s="13">
        <f>G58/D58*100</f>
        <v>78.571428571428569</v>
      </c>
    </row>
    <row r="59" spans="2:13" ht="15" x14ac:dyDescent="0.45">
      <c r="B59" s="10" t="s">
        <v>83</v>
      </c>
      <c r="C59" s="10" t="str">
        <f>Teams!D42</f>
        <v>Jan Gaspari</v>
      </c>
      <c r="D59" s="10">
        <f>Teams!E42</f>
        <v>38</v>
      </c>
      <c r="E59" s="10" t="s">
        <v>73</v>
      </c>
      <c r="F59" s="10">
        <v>2</v>
      </c>
      <c r="G59" s="10">
        <v>38</v>
      </c>
      <c r="H59" s="10">
        <v>51</v>
      </c>
      <c r="I59" s="12">
        <f t="shared" si="8"/>
        <v>0.74509803921568629</v>
      </c>
      <c r="J59" s="10">
        <v>6</v>
      </c>
      <c r="K59" s="14">
        <f>G59/D59*100</f>
        <v>100</v>
      </c>
    </row>
    <row r="60" spans="2:13" ht="5.25" customHeight="1" x14ac:dyDescent="0.45"/>
    <row r="64" spans="2:13" x14ac:dyDescent="0.45">
      <c r="B64" s="54"/>
      <c r="C64" s="54"/>
      <c r="D64" s="54"/>
      <c r="E64" s="54"/>
      <c r="F64" s="54"/>
      <c r="G64" s="54"/>
      <c r="H64" s="54"/>
      <c r="I64" s="54"/>
      <c r="J64" s="54"/>
      <c r="K64" s="54"/>
      <c r="M64" s="54"/>
    </row>
    <row r="65" spans="3:3" x14ac:dyDescent="0.45">
      <c r="C65" s="55"/>
    </row>
  </sheetData>
  <sheetProtection password="DFE2" sheet="1" objects="1" scenarios="1" selectLockedCells="1" selectUnlockedCells="1"/>
  <mergeCells count="16">
    <mergeCell ref="B1:K1"/>
    <mergeCell ref="B2:K2"/>
    <mergeCell ref="B3:K3"/>
    <mergeCell ref="B4:K4"/>
    <mergeCell ref="B34:K34"/>
    <mergeCell ref="B45:K45"/>
    <mergeCell ref="B46:B48"/>
    <mergeCell ref="K46:K48"/>
    <mergeCell ref="B6:K6"/>
    <mergeCell ref="B7:B9"/>
    <mergeCell ref="K7:K9"/>
    <mergeCell ref="B23:K23"/>
    <mergeCell ref="B24:B26"/>
    <mergeCell ref="K24:K26"/>
    <mergeCell ref="B35:B37"/>
    <mergeCell ref="K35:K37"/>
  </mergeCells>
  <pageMargins left="0.31496062992125984" right="0.11811023622047245" top="0.35433070866141736" bottom="0.35433070866141736" header="0.11811023622047245" footer="0.11811023622047245"/>
  <pageSetup paperSize="9" scale="90" orientation="portrait" r:id="rId1"/>
  <headerFooter>
    <oddFooter>&amp;CWalter van Dongen (wedstrijdleider JBV Amorti Zevenbergen)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60"/>
  <sheetViews>
    <sheetView zoomScale="75" zoomScaleNormal="75" workbookViewId="0">
      <selection activeCell="J49" sqref="J49"/>
    </sheetView>
  </sheetViews>
  <sheetFormatPr defaultRowHeight="14.25" x14ac:dyDescent="0.45"/>
  <cols>
    <col min="1" max="1" width="1.73046875" customWidth="1"/>
    <col min="2" max="2" width="3.73046875" customWidth="1"/>
    <col min="3" max="3" width="22.59765625" customWidth="1"/>
    <col min="4" max="4" width="5.3984375" customWidth="1"/>
    <col min="5" max="5" width="12.265625" customWidth="1"/>
    <col min="6" max="6" width="7.86328125" customWidth="1"/>
    <col min="7" max="7" width="12" customWidth="1"/>
    <col min="8" max="8" width="10" customWidth="1"/>
    <col min="9" max="9" width="12" customWidth="1"/>
    <col min="10" max="10" width="7.3984375" customWidth="1"/>
    <col min="11" max="11" width="9" customWidth="1"/>
    <col min="12" max="12" width="1.73046875" customWidth="1"/>
  </cols>
  <sheetData>
    <row r="1" spans="2:12" ht="106.5" customHeight="1" x14ac:dyDescent="0.45">
      <c r="B1" s="285"/>
      <c r="C1" s="285"/>
      <c r="D1" s="285"/>
      <c r="E1" s="285"/>
      <c r="F1" s="285"/>
      <c r="G1" s="285"/>
      <c r="H1" s="285"/>
      <c r="I1" s="285"/>
      <c r="J1" s="285"/>
      <c r="K1" s="285"/>
      <c r="L1" s="4"/>
    </row>
    <row r="2" spans="2:12" ht="21" thickBot="1" x14ac:dyDescent="0.5">
      <c r="B2" s="286" t="s">
        <v>129</v>
      </c>
      <c r="C2" s="286"/>
      <c r="D2" s="286"/>
      <c r="E2" s="286"/>
      <c r="F2" s="286"/>
      <c r="G2" s="286"/>
      <c r="H2" s="286"/>
      <c r="I2" s="286"/>
      <c r="J2" s="286"/>
      <c r="K2" s="286"/>
      <c r="L2" s="4"/>
    </row>
    <row r="3" spans="2:12" ht="30.75" thickTop="1" thickBot="1" x14ac:dyDescent="0.5">
      <c r="B3" s="287" t="s">
        <v>37</v>
      </c>
      <c r="C3" s="288"/>
      <c r="D3" s="288"/>
      <c r="E3" s="288"/>
      <c r="F3" s="288"/>
      <c r="G3" s="288"/>
      <c r="H3" s="288"/>
      <c r="I3" s="288"/>
      <c r="J3" s="288"/>
      <c r="K3" s="289"/>
      <c r="L3" s="4"/>
    </row>
    <row r="4" spans="2:12" ht="21" customHeight="1" thickTop="1" x14ac:dyDescent="0.45">
      <c r="B4" s="290" t="s">
        <v>144</v>
      </c>
      <c r="C4" s="290"/>
      <c r="D4" s="290"/>
      <c r="E4" s="290"/>
      <c r="F4" s="290"/>
      <c r="G4" s="290"/>
      <c r="H4" s="290"/>
      <c r="I4" s="290"/>
      <c r="J4" s="290"/>
      <c r="K4" s="290"/>
      <c r="L4" s="4"/>
    </row>
    <row r="5" spans="2:12" ht="20.25" customHeight="1" x14ac:dyDescent="0.45">
      <c r="B5" s="6"/>
      <c r="C5" s="6"/>
      <c r="D5" s="6"/>
      <c r="E5" s="6"/>
      <c r="F5" s="6"/>
      <c r="G5" s="6"/>
      <c r="H5" s="6"/>
      <c r="I5" s="6" t="s">
        <v>141</v>
      </c>
      <c r="J5" s="6"/>
      <c r="K5" s="6"/>
      <c r="L5" s="4"/>
    </row>
    <row r="6" spans="2:12" ht="15.4" x14ac:dyDescent="0.45">
      <c r="B6" s="279" t="s">
        <v>150</v>
      </c>
      <c r="C6" s="280"/>
      <c r="D6" s="280"/>
      <c r="E6" s="280"/>
      <c r="F6" s="280"/>
      <c r="G6" s="280"/>
      <c r="H6" s="280"/>
      <c r="I6" s="280"/>
      <c r="J6" s="280"/>
      <c r="K6" s="281"/>
      <c r="L6" s="4"/>
    </row>
    <row r="7" spans="2:12" ht="15.4" x14ac:dyDescent="0.45">
      <c r="B7" s="282" t="s">
        <v>74</v>
      </c>
      <c r="C7" s="15" t="s">
        <v>50</v>
      </c>
      <c r="D7" s="15" t="s">
        <v>52</v>
      </c>
      <c r="E7" s="15" t="s">
        <v>55</v>
      </c>
      <c r="F7" s="15" t="s">
        <v>57</v>
      </c>
      <c r="G7" s="15" t="s">
        <v>60</v>
      </c>
      <c r="H7" s="15" t="s">
        <v>62</v>
      </c>
      <c r="I7" s="15" t="s">
        <v>65</v>
      </c>
      <c r="J7" s="40" t="s">
        <v>120</v>
      </c>
      <c r="K7" s="282" t="s">
        <v>75</v>
      </c>
      <c r="L7" s="4"/>
    </row>
    <row r="8" spans="2:12" ht="15.4" x14ac:dyDescent="0.45">
      <c r="B8" s="283"/>
      <c r="C8" s="16" t="s">
        <v>49</v>
      </c>
      <c r="D8" s="16" t="s">
        <v>53</v>
      </c>
      <c r="E8" s="16" t="s">
        <v>56</v>
      </c>
      <c r="F8" s="16" t="s">
        <v>58</v>
      </c>
      <c r="G8" s="16" t="s">
        <v>60</v>
      </c>
      <c r="H8" s="16" t="s">
        <v>63</v>
      </c>
      <c r="I8" s="16" t="s">
        <v>66</v>
      </c>
      <c r="J8" s="41" t="s">
        <v>121</v>
      </c>
      <c r="K8" s="283"/>
      <c r="L8" s="4"/>
    </row>
    <row r="9" spans="2:12" ht="15.4" x14ac:dyDescent="0.45">
      <c r="B9" s="284"/>
      <c r="C9" s="17" t="s">
        <v>51</v>
      </c>
      <c r="D9" s="17" t="s">
        <v>54</v>
      </c>
      <c r="E9" s="17" t="s">
        <v>55</v>
      </c>
      <c r="F9" s="17" t="s">
        <v>59</v>
      </c>
      <c r="G9" s="17" t="s">
        <v>61</v>
      </c>
      <c r="H9" s="17" t="s">
        <v>64</v>
      </c>
      <c r="I9" s="17" t="s">
        <v>67</v>
      </c>
      <c r="J9" s="42" t="s">
        <v>122</v>
      </c>
      <c r="K9" s="284"/>
      <c r="L9" s="4"/>
    </row>
    <row r="10" spans="2:12" ht="15.4" x14ac:dyDescent="0.45">
      <c r="B10" s="9" t="s">
        <v>79</v>
      </c>
      <c r="C10" s="9" t="str">
        <f>Teams!D24</f>
        <v>Nino Coeckelbergs</v>
      </c>
      <c r="D10" s="9">
        <f>Teams!E24</f>
        <v>140</v>
      </c>
      <c r="E10" s="9" t="s">
        <v>72</v>
      </c>
      <c r="F10" s="9">
        <v>2</v>
      </c>
      <c r="G10" s="9">
        <v>140</v>
      </c>
      <c r="H10" s="9">
        <v>13</v>
      </c>
      <c r="I10" s="13">
        <f>G10/H10</f>
        <v>10.76923076923077</v>
      </c>
      <c r="J10" s="9">
        <v>32</v>
      </c>
      <c r="K10" s="13">
        <f>G10/D10*100</f>
        <v>100</v>
      </c>
      <c r="L10" s="4"/>
    </row>
    <row r="11" spans="2:12" ht="15.4" x14ac:dyDescent="0.45">
      <c r="B11" s="10" t="s">
        <v>90</v>
      </c>
      <c r="C11" s="10" t="str">
        <f>Teams!D11</f>
        <v>Leon Dudink</v>
      </c>
      <c r="D11" s="10">
        <f>Teams!E11</f>
        <v>225</v>
      </c>
      <c r="E11" s="10" t="s">
        <v>71</v>
      </c>
      <c r="F11" s="10">
        <v>0</v>
      </c>
      <c r="G11" s="10">
        <v>124</v>
      </c>
      <c r="H11" s="10">
        <v>13</v>
      </c>
      <c r="I11" s="14">
        <f>G11/H11</f>
        <v>9.5384615384615383</v>
      </c>
      <c r="J11" s="10">
        <v>41</v>
      </c>
      <c r="K11" s="14">
        <f>G11/D11*100</f>
        <v>55.111111111111114</v>
      </c>
      <c r="L11" s="4"/>
    </row>
    <row r="12" spans="2:12" ht="3" customHeight="1" x14ac:dyDescent="0.45">
      <c r="B12" s="53"/>
      <c r="C12" s="53"/>
      <c r="D12" s="53"/>
      <c r="E12" s="53"/>
      <c r="F12" s="53"/>
      <c r="G12" s="53"/>
      <c r="H12" s="53"/>
      <c r="I12" s="53"/>
      <c r="J12" s="53"/>
      <c r="K12" s="53"/>
      <c r="L12" s="4"/>
    </row>
    <row r="13" spans="2:12" ht="15.4" x14ac:dyDescent="0.45">
      <c r="B13" s="9" t="s">
        <v>89</v>
      </c>
      <c r="C13" s="9" t="str">
        <f>Teams!D36</f>
        <v>Enrico Ercolin</v>
      </c>
      <c r="D13" s="9">
        <f>Teams!E36</f>
        <v>325</v>
      </c>
      <c r="E13" s="9" t="s">
        <v>73</v>
      </c>
      <c r="F13" s="9">
        <v>0</v>
      </c>
      <c r="G13" s="9">
        <v>260</v>
      </c>
      <c r="H13" s="9">
        <v>18</v>
      </c>
      <c r="I13" s="13">
        <f t="shared" ref="I13:I14" si="0">G13/H13</f>
        <v>14.444444444444445</v>
      </c>
      <c r="J13" s="9">
        <v>139</v>
      </c>
      <c r="K13" s="13">
        <f>G13/D13*100</f>
        <v>80</v>
      </c>
      <c r="L13" s="4"/>
    </row>
    <row r="14" spans="2:12" ht="15.4" x14ac:dyDescent="0.45">
      <c r="B14" s="10" t="s">
        <v>81</v>
      </c>
      <c r="C14" s="10" t="str">
        <f>Teams!D10</f>
        <v>Jeffrey van Heesch</v>
      </c>
      <c r="D14" s="10">
        <f>Teams!E10</f>
        <v>250</v>
      </c>
      <c r="E14" s="10" t="s">
        <v>71</v>
      </c>
      <c r="F14" s="10">
        <v>2</v>
      </c>
      <c r="G14" s="10">
        <v>250</v>
      </c>
      <c r="H14" s="10">
        <v>18</v>
      </c>
      <c r="I14" s="14">
        <f t="shared" si="0"/>
        <v>13.888888888888889</v>
      </c>
      <c r="J14" s="10">
        <v>99</v>
      </c>
      <c r="K14" s="14">
        <f>G14/D14*100</f>
        <v>100</v>
      </c>
      <c r="L14" s="4"/>
    </row>
    <row r="15" spans="2:12" ht="3" customHeight="1" x14ac:dyDescent="0.45">
      <c r="B15" s="53"/>
      <c r="C15" s="53"/>
      <c r="D15" s="53"/>
      <c r="E15" s="53"/>
      <c r="F15" s="53"/>
      <c r="G15" s="53"/>
      <c r="H15" s="53"/>
      <c r="I15" s="53"/>
      <c r="J15" s="53"/>
      <c r="K15" s="53"/>
      <c r="L15" s="4"/>
    </row>
    <row r="16" spans="2:12" ht="15.4" x14ac:dyDescent="0.45">
      <c r="B16" s="9" t="s">
        <v>76</v>
      </c>
      <c r="C16" s="9" t="str">
        <f>Teams!D13</f>
        <v>Marius Kroonen</v>
      </c>
      <c r="D16" s="9">
        <f>Teams!E13</f>
        <v>65</v>
      </c>
      <c r="E16" s="9" t="s">
        <v>71</v>
      </c>
      <c r="F16" s="9">
        <v>2</v>
      </c>
      <c r="G16" s="9">
        <v>65</v>
      </c>
      <c r="H16" s="9">
        <v>24</v>
      </c>
      <c r="I16" s="13">
        <f t="shared" ref="I16:I17" si="1">G16/H16</f>
        <v>2.7083333333333335</v>
      </c>
      <c r="J16" s="9">
        <v>12</v>
      </c>
      <c r="K16" s="13">
        <f>G16/D16*100</f>
        <v>100</v>
      </c>
      <c r="L16" s="4"/>
    </row>
    <row r="17" spans="2:12" ht="15.4" x14ac:dyDescent="0.45">
      <c r="B17" s="10" t="s">
        <v>88</v>
      </c>
      <c r="C17" s="10" t="str">
        <f>Teams!D39</f>
        <v>Aron Bichler</v>
      </c>
      <c r="D17" s="10">
        <f>Teams!E39</f>
        <v>59</v>
      </c>
      <c r="E17" s="10" t="s">
        <v>73</v>
      </c>
      <c r="F17" s="10">
        <v>0</v>
      </c>
      <c r="G17" s="10">
        <v>44</v>
      </c>
      <c r="H17" s="10">
        <v>24</v>
      </c>
      <c r="I17" s="14">
        <f t="shared" si="1"/>
        <v>1.8333333333333333</v>
      </c>
      <c r="J17" s="10">
        <v>6</v>
      </c>
      <c r="K17" s="14">
        <f>G17/D17*100</f>
        <v>74.576271186440678</v>
      </c>
      <c r="L17" s="4"/>
    </row>
    <row r="18" spans="2:12" ht="3" customHeight="1" x14ac:dyDescent="0.45">
      <c r="B18" s="53"/>
      <c r="C18" s="53"/>
      <c r="D18" s="53"/>
      <c r="E18" s="53"/>
      <c r="F18" s="53"/>
      <c r="G18" s="53"/>
      <c r="H18" s="53"/>
      <c r="I18" s="53"/>
      <c r="J18" s="53"/>
      <c r="K18" s="53"/>
      <c r="L18" s="4"/>
    </row>
    <row r="19" spans="2:12" ht="15.4" x14ac:dyDescent="0.45">
      <c r="B19" s="9" t="s">
        <v>21</v>
      </c>
      <c r="C19" s="9" t="str">
        <f>Teams!D38</f>
        <v>Bredan MC Dermott</v>
      </c>
      <c r="D19" s="9">
        <f>Teams!E38</f>
        <v>65</v>
      </c>
      <c r="E19" s="9" t="s">
        <v>73</v>
      </c>
      <c r="F19" s="9">
        <v>2</v>
      </c>
      <c r="G19" s="9">
        <v>65</v>
      </c>
      <c r="H19" s="9">
        <v>24</v>
      </c>
      <c r="I19" s="13">
        <f t="shared" ref="I19:I20" si="2">G19/H19</f>
        <v>2.7083333333333335</v>
      </c>
      <c r="J19" s="9">
        <v>18</v>
      </c>
      <c r="K19" s="13">
        <f>G19/D19*100</f>
        <v>100</v>
      </c>
      <c r="L19" s="4"/>
    </row>
    <row r="20" spans="2:12" ht="15.4" x14ac:dyDescent="0.45">
      <c r="B20" s="10" t="s">
        <v>87</v>
      </c>
      <c r="C20" s="10" t="str">
        <f>Teams!D25</f>
        <v>Tim van Hoek</v>
      </c>
      <c r="D20" s="10">
        <f>Teams!E25</f>
        <v>140</v>
      </c>
      <c r="E20" s="10" t="s">
        <v>72</v>
      </c>
      <c r="F20" s="10">
        <v>0</v>
      </c>
      <c r="G20" s="10">
        <v>133</v>
      </c>
      <c r="H20" s="10">
        <v>24</v>
      </c>
      <c r="I20" s="14">
        <f t="shared" si="2"/>
        <v>5.541666666666667</v>
      </c>
      <c r="J20" s="10">
        <v>30</v>
      </c>
      <c r="K20" s="14">
        <f>G20/D20*100</f>
        <v>95</v>
      </c>
      <c r="L20" s="4"/>
    </row>
    <row r="21" spans="2:12" ht="5.0999999999999996" customHeight="1" x14ac:dyDescent="0.45">
      <c r="B21" s="250"/>
      <c r="C21" s="250"/>
      <c r="D21" s="250"/>
      <c r="E21" s="250"/>
      <c r="F21" s="250"/>
      <c r="G21" s="250"/>
      <c r="H21" s="250"/>
      <c r="I21" s="251"/>
      <c r="J21" s="250"/>
      <c r="K21" s="251"/>
      <c r="L21" s="4"/>
    </row>
    <row r="22" spans="2:12" ht="5.0999999999999996" customHeight="1" x14ac:dyDescent="0.45">
      <c r="B22" s="249"/>
      <c r="C22" s="249"/>
      <c r="D22" s="249"/>
      <c r="E22" s="249"/>
      <c r="F22" s="249"/>
      <c r="G22" s="249"/>
      <c r="H22" s="249"/>
      <c r="I22" s="249"/>
      <c r="J22" s="249"/>
      <c r="K22" s="249"/>
      <c r="L22" s="4"/>
    </row>
    <row r="23" spans="2:12" ht="15.4" x14ac:dyDescent="0.45">
      <c r="B23" s="279" t="s">
        <v>151</v>
      </c>
      <c r="C23" s="280"/>
      <c r="D23" s="280"/>
      <c r="E23" s="280"/>
      <c r="F23" s="280"/>
      <c r="G23" s="280"/>
      <c r="H23" s="280"/>
      <c r="I23" s="280"/>
      <c r="J23" s="280"/>
      <c r="K23" s="281"/>
      <c r="L23" s="4"/>
    </row>
    <row r="24" spans="2:12" ht="15.4" x14ac:dyDescent="0.45">
      <c r="B24" s="282" t="s">
        <v>74</v>
      </c>
      <c r="C24" s="15" t="s">
        <v>50</v>
      </c>
      <c r="D24" s="15" t="s">
        <v>52</v>
      </c>
      <c r="E24" s="15" t="s">
        <v>55</v>
      </c>
      <c r="F24" s="15" t="s">
        <v>57</v>
      </c>
      <c r="G24" s="15" t="s">
        <v>60</v>
      </c>
      <c r="H24" s="15" t="s">
        <v>62</v>
      </c>
      <c r="I24" s="15" t="s">
        <v>65</v>
      </c>
      <c r="J24" s="40" t="s">
        <v>120</v>
      </c>
      <c r="K24" s="282" t="s">
        <v>75</v>
      </c>
      <c r="L24" s="4"/>
    </row>
    <row r="25" spans="2:12" ht="15.4" x14ac:dyDescent="0.45">
      <c r="B25" s="283"/>
      <c r="C25" s="16" t="s">
        <v>49</v>
      </c>
      <c r="D25" s="16" t="s">
        <v>53</v>
      </c>
      <c r="E25" s="16" t="s">
        <v>56</v>
      </c>
      <c r="F25" s="16" t="s">
        <v>58</v>
      </c>
      <c r="G25" s="16" t="s">
        <v>60</v>
      </c>
      <c r="H25" s="16" t="s">
        <v>63</v>
      </c>
      <c r="I25" s="16" t="s">
        <v>66</v>
      </c>
      <c r="J25" s="41" t="s">
        <v>121</v>
      </c>
      <c r="K25" s="283"/>
      <c r="L25" s="4"/>
    </row>
    <row r="26" spans="2:12" ht="15.4" x14ac:dyDescent="0.45">
      <c r="B26" s="284"/>
      <c r="C26" s="17" t="s">
        <v>51</v>
      </c>
      <c r="D26" s="17" t="s">
        <v>54</v>
      </c>
      <c r="E26" s="17" t="s">
        <v>55</v>
      </c>
      <c r="F26" s="17" t="s">
        <v>59</v>
      </c>
      <c r="G26" s="17" t="s">
        <v>61</v>
      </c>
      <c r="H26" s="17" t="s">
        <v>64</v>
      </c>
      <c r="I26" s="17" t="s">
        <v>67</v>
      </c>
      <c r="J26" s="42" t="s">
        <v>122</v>
      </c>
      <c r="K26" s="284"/>
      <c r="L26" s="4"/>
    </row>
    <row r="27" spans="2:12" ht="15.4" x14ac:dyDescent="0.45">
      <c r="B27" s="9" t="s">
        <v>86</v>
      </c>
      <c r="C27" s="9" t="str">
        <f>Teams!D14</f>
        <v>Arno Coenradi</v>
      </c>
      <c r="D27" s="9">
        <f>Teams!E14</f>
        <v>44</v>
      </c>
      <c r="E27" s="9" t="s">
        <v>71</v>
      </c>
      <c r="F27" s="9">
        <v>0</v>
      </c>
      <c r="G27" s="9">
        <v>23</v>
      </c>
      <c r="H27" s="9">
        <v>23</v>
      </c>
      <c r="I27" s="13">
        <f>G27/H27</f>
        <v>1</v>
      </c>
      <c r="J27" s="9">
        <v>5</v>
      </c>
      <c r="K27" s="13">
        <f>G27/D27*100</f>
        <v>52.272727272727273</v>
      </c>
      <c r="L27" s="4"/>
    </row>
    <row r="28" spans="2:12" ht="15.4" x14ac:dyDescent="0.45">
      <c r="B28" s="10" t="s">
        <v>48</v>
      </c>
      <c r="C28" s="10" t="str">
        <f>Teams!D40</f>
        <v>Lennart Menzel</v>
      </c>
      <c r="D28" s="10">
        <f>Teams!E40</f>
        <v>59</v>
      </c>
      <c r="E28" s="10" t="s">
        <v>73</v>
      </c>
      <c r="F28" s="10">
        <v>2</v>
      </c>
      <c r="G28" s="10">
        <v>59</v>
      </c>
      <c r="H28" s="10">
        <v>23</v>
      </c>
      <c r="I28" s="14">
        <f>G28/H28</f>
        <v>2.5652173913043477</v>
      </c>
      <c r="J28" s="10">
        <v>19</v>
      </c>
      <c r="K28" s="14">
        <f>G28/D28*100</f>
        <v>100</v>
      </c>
      <c r="L28" s="4"/>
    </row>
    <row r="29" spans="2:12" ht="3" customHeight="1" x14ac:dyDescent="0.45"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4"/>
    </row>
    <row r="30" spans="2:12" ht="15.4" x14ac:dyDescent="0.45">
      <c r="B30" s="9" t="s">
        <v>85</v>
      </c>
      <c r="C30" s="9" t="str">
        <f>Teams!D17</f>
        <v>Dennis Engelen</v>
      </c>
      <c r="D30" s="9">
        <f>Teams!E17</f>
        <v>22</v>
      </c>
      <c r="E30" s="9" t="s">
        <v>71</v>
      </c>
      <c r="F30" s="9">
        <v>0</v>
      </c>
      <c r="G30" s="9">
        <v>19</v>
      </c>
      <c r="H30" s="9">
        <v>46</v>
      </c>
      <c r="I30" s="11">
        <f t="shared" ref="I30:I31" si="3">G30/H30</f>
        <v>0.41304347826086957</v>
      </c>
      <c r="J30" s="9">
        <v>3</v>
      </c>
      <c r="K30" s="13">
        <f>G30/D30*100</f>
        <v>86.36363636363636</v>
      </c>
      <c r="L30" s="4"/>
    </row>
    <row r="31" spans="2:12" ht="15.4" x14ac:dyDescent="0.45">
      <c r="B31" s="10" t="s">
        <v>42</v>
      </c>
      <c r="C31" s="10" t="str">
        <f>Teams!D43</f>
        <v>Jan Sellhast</v>
      </c>
      <c r="D31" s="10">
        <f>Teams!E43</f>
        <v>20</v>
      </c>
      <c r="E31" s="10" t="s">
        <v>73</v>
      </c>
      <c r="F31" s="10">
        <v>2</v>
      </c>
      <c r="G31" s="10">
        <v>20</v>
      </c>
      <c r="H31" s="10">
        <v>46</v>
      </c>
      <c r="I31" s="12">
        <f t="shared" si="3"/>
        <v>0.43478260869565216</v>
      </c>
      <c r="J31" s="10">
        <v>3</v>
      </c>
      <c r="K31" s="14">
        <f>G31/D31*100</f>
        <v>100</v>
      </c>
      <c r="L31" s="4"/>
    </row>
    <row r="32" spans="2:12" ht="3" customHeight="1" x14ac:dyDescent="0.45"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4"/>
    </row>
    <row r="33" spans="2:12" ht="15.4" x14ac:dyDescent="0.45">
      <c r="B33" s="9" t="s">
        <v>46</v>
      </c>
      <c r="C33" s="9" t="str">
        <f>Teams!D15</f>
        <v>Rick de Wit</v>
      </c>
      <c r="D33" s="9">
        <f>Teams!E15</f>
        <v>35</v>
      </c>
      <c r="E33" s="9" t="s">
        <v>71</v>
      </c>
      <c r="F33" s="9">
        <v>0</v>
      </c>
      <c r="G33" s="9">
        <v>13</v>
      </c>
      <c r="H33" s="9">
        <v>18</v>
      </c>
      <c r="I33" s="13">
        <f t="shared" ref="I33:I34" si="4">G33/H33</f>
        <v>0.72222222222222221</v>
      </c>
      <c r="J33" s="9">
        <v>5</v>
      </c>
      <c r="K33" s="13">
        <f>G33/D33*100</f>
        <v>37.142857142857146</v>
      </c>
      <c r="L33" s="4"/>
    </row>
    <row r="34" spans="2:12" ht="15.4" x14ac:dyDescent="0.45">
      <c r="B34" s="10" t="s">
        <v>84</v>
      </c>
      <c r="C34" s="10" t="str">
        <f>Teams!D28</f>
        <v>Matteo Vanroose</v>
      </c>
      <c r="D34" s="10">
        <f>Teams!E28</f>
        <v>41</v>
      </c>
      <c r="E34" s="10" t="s">
        <v>72</v>
      </c>
      <c r="F34" s="10">
        <v>2</v>
      </c>
      <c r="G34" s="10">
        <v>41</v>
      </c>
      <c r="H34" s="10">
        <v>18</v>
      </c>
      <c r="I34" s="14">
        <f t="shared" si="4"/>
        <v>2.2777777777777777</v>
      </c>
      <c r="J34" s="10">
        <v>8</v>
      </c>
      <c r="K34" s="14">
        <f>G34/D34*100</f>
        <v>100</v>
      </c>
      <c r="L34" s="4"/>
    </row>
    <row r="35" spans="2:12" ht="3" customHeight="1" x14ac:dyDescent="0.45"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4"/>
    </row>
    <row r="36" spans="2:12" ht="15.4" x14ac:dyDescent="0.45">
      <c r="B36" s="9" t="s">
        <v>44</v>
      </c>
      <c r="C36" s="9" t="str">
        <f>Teams!D29</f>
        <v>Dylan Parent</v>
      </c>
      <c r="D36" s="9">
        <f>Teams!E29</f>
        <v>40</v>
      </c>
      <c r="E36" s="9" t="s">
        <v>72</v>
      </c>
      <c r="F36" s="9">
        <v>2</v>
      </c>
      <c r="G36" s="9">
        <v>40</v>
      </c>
      <c r="H36" s="9">
        <v>40</v>
      </c>
      <c r="I36" s="11">
        <f t="shared" ref="I36:I37" si="5">G36/H36</f>
        <v>1</v>
      </c>
      <c r="J36" s="9">
        <v>7</v>
      </c>
      <c r="K36" s="13">
        <f>G36/D36*100</f>
        <v>100</v>
      </c>
      <c r="L36" s="4"/>
    </row>
    <row r="37" spans="2:12" ht="15.4" x14ac:dyDescent="0.45">
      <c r="B37" s="10" t="s">
        <v>83</v>
      </c>
      <c r="C37" s="10" t="str">
        <f>Teams!D42</f>
        <v>Jan Gaspari</v>
      </c>
      <c r="D37" s="10">
        <f>Teams!E42</f>
        <v>38</v>
      </c>
      <c r="E37" s="10" t="s">
        <v>73</v>
      </c>
      <c r="F37" s="10">
        <v>0</v>
      </c>
      <c r="G37" s="10">
        <v>28</v>
      </c>
      <c r="H37" s="10">
        <v>40</v>
      </c>
      <c r="I37" s="12">
        <f t="shared" si="5"/>
        <v>0.7</v>
      </c>
      <c r="J37" s="10">
        <v>5</v>
      </c>
      <c r="K37" s="14">
        <f>G37/D37*100</f>
        <v>73.68421052631578</v>
      </c>
      <c r="L37" s="4"/>
    </row>
    <row r="38" spans="2:12" ht="5.0999999999999996" customHeight="1" x14ac:dyDescent="0.45">
      <c r="B38" s="250"/>
      <c r="C38" s="250"/>
      <c r="D38" s="250"/>
      <c r="E38" s="250"/>
      <c r="F38" s="250"/>
      <c r="G38" s="250"/>
      <c r="H38" s="250"/>
      <c r="I38" s="253"/>
      <c r="J38" s="250"/>
      <c r="K38" s="251"/>
      <c r="L38" s="4"/>
    </row>
    <row r="39" spans="2:12" ht="5.0999999999999996" customHeight="1" x14ac:dyDescent="0.45">
      <c r="B39" s="252"/>
      <c r="C39" s="252"/>
      <c r="D39" s="252"/>
      <c r="E39" s="252"/>
      <c r="F39" s="252"/>
      <c r="G39" s="252"/>
      <c r="H39" s="252"/>
      <c r="I39" s="252"/>
      <c r="J39" s="252"/>
      <c r="K39" s="252"/>
      <c r="L39" s="4"/>
    </row>
    <row r="40" spans="2:12" ht="15.4" x14ac:dyDescent="0.45">
      <c r="B40" s="279" t="s">
        <v>152</v>
      </c>
      <c r="C40" s="280"/>
      <c r="D40" s="280"/>
      <c r="E40" s="280"/>
      <c r="F40" s="280"/>
      <c r="G40" s="280"/>
      <c r="H40" s="280"/>
      <c r="I40" s="280"/>
      <c r="J40" s="280"/>
      <c r="K40" s="281"/>
      <c r="L40" s="4"/>
    </row>
    <row r="41" spans="2:12" ht="15.4" x14ac:dyDescent="0.45">
      <c r="B41" s="282" t="s">
        <v>74</v>
      </c>
      <c r="C41" s="15" t="s">
        <v>50</v>
      </c>
      <c r="D41" s="15" t="s">
        <v>52</v>
      </c>
      <c r="E41" s="15" t="s">
        <v>55</v>
      </c>
      <c r="F41" s="15" t="s">
        <v>57</v>
      </c>
      <c r="G41" s="15" t="s">
        <v>60</v>
      </c>
      <c r="H41" s="15" t="s">
        <v>62</v>
      </c>
      <c r="I41" s="15" t="s">
        <v>65</v>
      </c>
      <c r="J41" s="40" t="s">
        <v>120</v>
      </c>
      <c r="K41" s="282" t="s">
        <v>75</v>
      </c>
      <c r="L41" s="4"/>
    </row>
    <row r="42" spans="2:12" ht="15.4" x14ac:dyDescent="0.45">
      <c r="B42" s="283"/>
      <c r="C42" s="16" t="s">
        <v>49</v>
      </c>
      <c r="D42" s="16" t="s">
        <v>53</v>
      </c>
      <c r="E42" s="16" t="s">
        <v>56</v>
      </c>
      <c r="F42" s="16" t="s">
        <v>58</v>
      </c>
      <c r="G42" s="16" t="s">
        <v>60</v>
      </c>
      <c r="H42" s="16" t="s">
        <v>63</v>
      </c>
      <c r="I42" s="16" t="s">
        <v>66</v>
      </c>
      <c r="J42" s="41" t="s">
        <v>121</v>
      </c>
      <c r="K42" s="283"/>
      <c r="L42" s="4"/>
    </row>
    <row r="43" spans="2:12" ht="15.4" x14ac:dyDescent="0.45">
      <c r="B43" s="284"/>
      <c r="C43" s="17" t="s">
        <v>51</v>
      </c>
      <c r="D43" s="17" t="s">
        <v>54</v>
      </c>
      <c r="E43" s="17" t="s">
        <v>55</v>
      </c>
      <c r="F43" s="17" t="s">
        <v>59</v>
      </c>
      <c r="G43" s="17" t="s">
        <v>61</v>
      </c>
      <c r="H43" s="17" t="s">
        <v>64</v>
      </c>
      <c r="I43" s="17" t="s">
        <v>67</v>
      </c>
      <c r="J43" s="42" t="s">
        <v>122</v>
      </c>
      <c r="K43" s="284"/>
      <c r="L43" s="4"/>
    </row>
    <row r="44" spans="2:12" ht="15.4" x14ac:dyDescent="0.45">
      <c r="B44" s="9" t="s">
        <v>88</v>
      </c>
      <c r="C44" s="9" t="str">
        <f>Teams!D39</f>
        <v>Aron Bichler</v>
      </c>
      <c r="D44" s="9">
        <f>Teams!E39</f>
        <v>59</v>
      </c>
      <c r="E44" s="9" t="s">
        <v>73</v>
      </c>
      <c r="F44" s="9">
        <v>1</v>
      </c>
      <c r="G44" s="9">
        <v>59</v>
      </c>
      <c r="H44" s="9">
        <v>18</v>
      </c>
      <c r="I44" s="13">
        <f>G44/H44</f>
        <v>3.2777777777777777</v>
      </c>
      <c r="J44" s="9">
        <v>14</v>
      </c>
      <c r="K44" s="13">
        <f>G44/D44*100</f>
        <v>100</v>
      </c>
      <c r="L44" s="4"/>
    </row>
    <row r="45" spans="2:12" ht="15.4" x14ac:dyDescent="0.45">
      <c r="B45" s="10" t="s">
        <v>77</v>
      </c>
      <c r="C45" s="10" t="str">
        <f>Teams!D26</f>
        <v>Rémy Dhayer</v>
      </c>
      <c r="D45" s="10">
        <f>Teams!E26</f>
        <v>110</v>
      </c>
      <c r="E45" s="10" t="s">
        <v>72</v>
      </c>
      <c r="F45" s="10">
        <v>1</v>
      </c>
      <c r="G45" s="10">
        <v>110</v>
      </c>
      <c r="H45" s="10">
        <v>18</v>
      </c>
      <c r="I45" s="14">
        <f>G45/H45</f>
        <v>6.1111111111111107</v>
      </c>
      <c r="J45" s="10">
        <v>28</v>
      </c>
      <c r="K45" s="14">
        <f>G45/D45*100</f>
        <v>100</v>
      </c>
      <c r="L45" s="4"/>
    </row>
    <row r="46" spans="2:12" ht="3" customHeight="1" x14ac:dyDescent="0.45"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4"/>
    </row>
    <row r="47" spans="2:12" ht="15.4" x14ac:dyDescent="0.45">
      <c r="B47" s="9" t="s">
        <v>80</v>
      </c>
      <c r="C47" s="9" t="str">
        <f>Teams!D37</f>
        <v>Leonie Zillmann</v>
      </c>
      <c r="D47" s="9">
        <f>Teams!E37</f>
        <v>65</v>
      </c>
      <c r="E47" s="9" t="s">
        <v>73</v>
      </c>
      <c r="F47" s="9">
        <v>0</v>
      </c>
      <c r="G47" s="9">
        <v>39</v>
      </c>
      <c r="H47" s="9">
        <v>23</v>
      </c>
      <c r="I47" s="13">
        <f t="shared" ref="I47:I48" si="6">G47/H47</f>
        <v>1.6956521739130435</v>
      </c>
      <c r="J47" s="9">
        <v>7</v>
      </c>
      <c r="K47" s="13">
        <f>G47/D47*100</f>
        <v>60</v>
      </c>
      <c r="L47" s="4"/>
    </row>
    <row r="48" spans="2:12" ht="15.4" x14ac:dyDescent="0.45">
      <c r="B48" s="10" t="s">
        <v>90</v>
      </c>
      <c r="C48" s="10" t="str">
        <f>Teams!D11</f>
        <v>Leon Dudink</v>
      </c>
      <c r="D48" s="10">
        <f>Teams!E11</f>
        <v>225</v>
      </c>
      <c r="E48" s="10" t="s">
        <v>71</v>
      </c>
      <c r="F48" s="10">
        <v>2</v>
      </c>
      <c r="G48" s="10">
        <v>225</v>
      </c>
      <c r="H48" s="10">
        <v>23</v>
      </c>
      <c r="I48" s="14">
        <f t="shared" si="6"/>
        <v>9.7826086956521738</v>
      </c>
      <c r="J48" s="10">
        <v>82</v>
      </c>
      <c r="K48" s="14">
        <f>G48/D48*100</f>
        <v>100</v>
      </c>
      <c r="L48" s="4"/>
    </row>
    <row r="49" spans="2:13" ht="3" customHeight="1" x14ac:dyDescent="0.45">
      <c r="B49" s="53"/>
      <c r="C49" s="53"/>
      <c r="D49" s="53"/>
      <c r="E49" s="53"/>
      <c r="F49" s="53"/>
      <c r="G49" s="53"/>
      <c r="H49" s="53"/>
      <c r="I49" s="53"/>
      <c r="J49" s="53"/>
      <c r="K49" s="53"/>
    </row>
    <row r="50" spans="2:13" ht="15" x14ac:dyDescent="0.45">
      <c r="B50" s="9" t="s">
        <v>87</v>
      </c>
      <c r="C50" s="9" t="str">
        <f>Teams!D25</f>
        <v>Tim van Hoek</v>
      </c>
      <c r="D50" s="9">
        <f>Teams!E25</f>
        <v>140</v>
      </c>
      <c r="E50" s="9" t="s">
        <v>72</v>
      </c>
      <c r="F50" s="9">
        <v>0</v>
      </c>
      <c r="G50" s="9">
        <v>107</v>
      </c>
      <c r="H50" s="9">
        <v>21</v>
      </c>
      <c r="I50" s="13">
        <f t="shared" ref="I50:I51" si="7">G50/H50</f>
        <v>5.0952380952380949</v>
      </c>
      <c r="J50" s="9">
        <v>23</v>
      </c>
      <c r="K50" s="13">
        <f>G50/D50*100</f>
        <v>76.428571428571416</v>
      </c>
    </row>
    <row r="51" spans="2:13" ht="15" x14ac:dyDescent="0.45">
      <c r="B51" s="10" t="s">
        <v>78</v>
      </c>
      <c r="C51" s="10" t="str">
        <f>Teams!D12</f>
        <v>Piet Kok</v>
      </c>
      <c r="D51" s="10">
        <f>Teams!E12</f>
        <v>140</v>
      </c>
      <c r="E51" s="10" t="s">
        <v>71</v>
      </c>
      <c r="F51" s="10">
        <v>2</v>
      </c>
      <c r="G51" s="10">
        <v>140</v>
      </c>
      <c r="H51" s="10">
        <v>21</v>
      </c>
      <c r="I51" s="14">
        <f t="shared" si="7"/>
        <v>6.666666666666667</v>
      </c>
      <c r="J51" s="10">
        <v>28</v>
      </c>
      <c r="K51" s="14">
        <f>G51/D51*100</f>
        <v>100</v>
      </c>
    </row>
    <row r="52" spans="2:13" ht="3" customHeight="1" x14ac:dyDescent="0.45">
      <c r="B52" s="53"/>
      <c r="C52" s="53"/>
      <c r="D52" s="53"/>
      <c r="E52" s="53"/>
      <c r="F52" s="53"/>
      <c r="G52" s="53"/>
      <c r="H52" s="53"/>
      <c r="I52" s="53"/>
      <c r="J52" s="53"/>
      <c r="K52" s="53"/>
    </row>
    <row r="53" spans="2:13" ht="15" x14ac:dyDescent="0.45">
      <c r="B53" s="9" t="s">
        <v>89</v>
      </c>
      <c r="C53" s="9" t="str">
        <f>Teams!D36</f>
        <v>Enrico Ercolin</v>
      </c>
      <c r="D53" s="9">
        <f>Teams!E36</f>
        <v>325</v>
      </c>
      <c r="E53" s="9" t="s">
        <v>73</v>
      </c>
      <c r="F53" s="9">
        <v>0</v>
      </c>
      <c r="G53" s="9">
        <v>188</v>
      </c>
      <c r="H53" s="9">
        <v>11</v>
      </c>
      <c r="I53" s="13">
        <f t="shared" ref="I53:I54" si="8">G53/H53</f>
        <v>17.09090909090909</v>
      </c>
      <c r="J53" s="9">
        <v>86</v>
      </c>
      <c r="K53" s="13">
        <f>G53/D53*100</f>
        <v>57.846153846153847</v>
      </c>
    </row>
    <row r="54" spans="2:13" ht="15" x14ac:dyDescent="0.45">
      <c r="B54" s="10" t="s">
        <v>82</v>
      </c>
      <c r="C54" s="10" t="str">
        <f>Teams!D23</f>
        <v>Kevin van Hees</v>
      </c>
      <c r="D54" s="10">
        <f>Teams!E23</f>
        <v>200</v>
      </c>
      <c r="E54" s="10" t="s">
        <v>72</v>
      </c>
      <c r="F54" s="10">
        <v>2</v>
      </c>
      <c r="G54" s="10">
        <v>200</v>
      </c>
      <c r="H54" s="10">
        <v>11</v>
      </c>
      <c r="I54" s="14">
        <f t="shared" si="8"/>
        <v>18.181818181818183</v>
      </c>
      <c r="J54" s="10">
        <v>66</v>
      </c>
      <c r="K54" s="14">
        <f>G54/D54*100</f>
        <v>100</v>
      </c>
    </row>
    <row r="55" spans="2:13" ht="5.25" customHeight="1" x14ac:dyDescent="0.45"/>
    <row r="59" spans="2:13" x14ac:dyDescent="0.45">
      <c r="B59" s="54"/>
      <c r="C59" s="54"/>
      <c r="D59" s="54"/>
      <c r="E59" s="54"/>
      <c r="F59" s="54"/>
      <c r="G59" s="54"/>
      <c r="H59" s="54"/>
      <c r="I59" s="54"/>
      <c r="J59" s="54"/>
      <c r="K59" s="54"/>
      <c r="M59" s="54"/>
    </row>
    <row r="60" spans="2:13" x14ac:dyDescent="0.45">
      <c r="C60" s="55"/>
    </row>
  </sheetData>
  <sheetProtection password="DFE2" sheet="1" objects="1" scenarios="1" selectLockedCells="1" selectUnlockedCells="1"/>
  <mergeCells count="13">
    <mergeCell ref="B1:K1"/>
    <mergeCell ref="B2:K2"/>
    <mergeCell ref="B3:K3"/>
    <mergeCell ref="B4:K4"/>
    <mergeCell ref="B40:K40"/>
    <mergeCell ref="B41:B43"/>
    <mergeCell ref="K41:K43"/>
    <mergeCell ref="B6:K6"/>
    <mergeCell ref="B7:B9"/>
    <mergeCell ref="K7:K9"/>
    <mergeCell ref="B23:K23"/>
    <mergeCell ref="B24:B26"/>
    <mergeCell ref="K24:K26"/>
  </mergeCells>
  <pageMargins left="0.31496062992125984" right="0.11811023622047245" top="0.35433070866141736" bottom="0.35433070866141736" header="0.11811023622047245" footer="0.11811023622047245"/>
  <pageSetup paperSize="9" scale="97" orientation="portrait" r:id="rId1"/>
  <headerFooter>
    <oddFooter>&amp;CWalter van Dongen (wedstrijdleider JBV Amorti Zevenbergen)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zoomScale="75" zoomScaleNormal="75" workbookViewId="0">
      <selection activeCell="W24" sqref="W24"/>
    </sheetView>
  </sheetViews>
  <sheetFormatPr defaultRowHeight="14.25" x14ac:dyDescent="0.45"/>
  <cols>
    <col min="1" max="1" width="3.73046875" customWidth="1"/>
    <col min="2" max="2" width="20.1328125" customWidth="1"/>
    <col min="3" max="3" width="4.265625" customWidth="1"/>
    <col min="4" max="4" width="6.86328125" customWidth="1"/>
    <col min="5" max="5" width="10.86328125" customWidth="1"/>
    <col min="6" max="6" width="8.86328125" customWidth="1"/>
    <col min="7" max="7" width="10.59765625" customWidth="1"/>
    <col min="8" max="8" width="5" customWidth="1"/>
    <col min="9" max="9" width="6.59765625" customWidth="1"/>
    <col min="10" max="10" width="0.73046875" customWidth="1"/>
    <col min="11" max="11" width="3.73046875" customWidth="1"/>
    <col min="12" max="12" width="20.1328125" customWidth="1"/>
    <col min="13" max="13" width="4.265625" customWidth="1"/>
    <col min="14" max="14" width="6.86328125" customWidth="1"/>
    <col min="15" max="15" width="10.86328125" customWidth="1"/>
    <col min="16" max="16" width="8.86328125" customWidth="1"/>
    <col min="17" max="17" width="10.59765625" customWidth="1"/>
    <col min="18" max="18" width="5" customWidth="1"/>
    <col min="19" max="19" width="6.59765625" customWidth="1"/>
  </cols>
  <sheetData>
    <row r="1" spans="1:20" ht="30" customHeight="1" x14ac:dyDescent="0.45"/>
    <row r="2" spans="1:20" ht="30.75" customHeight="1" x14ac:dyDescent="0.45"/>
    <row r="3" spans="1:20" ht="21" thickBot="1" x14ac:dyDescent="0.5">
      <c r="B3" s="119"/>
      <c r="C3" s="119"/>
      <c r="D3" s="119"/>
      <c r="E3" s="293" t="s">
        <v>129</v>
      </c>
      <c r="F3" s="293"/>
      <c r="G3" s="293"/>
      <c r="H3" s="293"/>
      <c r="I3" s="293"/>
      <c r="J3" s="293"/>
      <c r="K3" s="293"/>
      <c r="L3" s="293"/>
      <c r="M3" s="293"/>
      <c r="N3" s="293"/>
      <c r="O3" s="119"/>
      <c r="P3" s="119"/>
      <c r="Q3" s="119"/>
      <c r="R3" s="119"/>
      <c r="S3" s="119"/>
      <c r="T3" s="119"/>
    </row>
    <row r="4" spans="1:20" ht="30.75" thickTop="1" thickBot="1" x14ac:dyDescent="0.5">
      <c r="B4" s="122"/>
      <c r="C4" s="122"/>
      <c r="D4" s="122"/>
      <c r="E4" s="287" t="s">
        <v>37</v>
      </c>
      <c r="F4" s="288"/>
      <c r="G4" s="288"/>
      <c r="H4" s="288"/>
      <c r="I4" s="288"/>
      <c r="J4" s="288"/>
      <c r="K4" s="288"/>
      <c r="L4" s="288"/>
      <c r="M4" s="288"/>
      <c r="N4" s="289"/>
      <c r="O4" s="121"/>
      <c r="P4" s="122"/>
      <c r="Q4" s="122"/>
      <c r="R4" s="122"/>
      <c r="S4" s="122"/>
      <c r="T4" s="121"/>
    </row>
    <row r="5" spans="1:20" ht="23.25" customHeight="1" thickTop="1" x14ac:dyDescent="0.45">
      <c r="B5" s="120"/>
      <c r="C5" s="294" t="s">
        <v>192</v>
      </c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123"/>
      <c r="Q5" s="120"/>
      <c r="R5" s="120"/>
      <c r="S5" s="120"/>
      <c r="T5" s="120"/>
    </row>
    <row r="6" spans="1:20" ht="9" customHeight="1" x14ac:dyDescent="0.45"/>
    <row r="7" spans="1:20" ht="26.25" customHeight="1" x14ac:dyDescent="0.45">
      <c r="A7" s="298" t="s">
        <v>92</v>
      </c>
      <c r="B7" s="299"/>
      <c r="C7" s="299"/>
      <c r="D7" s="299"/>
      <c r="E7" s="299"/>
      <c r="F7" s="299"/>
      <c r="G7" s="299"/>
      <c r="H7" s="299"/>
      <c r="I7" s="300"/>
      <c r="K7" s="298" t="s">
        <v>93</v>
      </c>
      <c r="L7" s="299"/>
      <c r="M7" s="299"/>
      <c r="N7" s="299"/>
      <c r="O7" s="299"/>
      <c r="P7" s="299"/>
      <c r="Q7" s="299"/>
      <c r="R7" s="299"/>
      <c r="S7" s="300"/>
    </row>
    <row r="8" spans="1:20" x14ac:dyDescent="0.45">
      <c r="A8" s="301" t="s">
        <v>74</v>
      </c>
      <c r="B8" s="61" t="s">
        <v>50</v>
      </c>
      <c r="C8" s="61" t="s">
        <v>52</v>
      </c>
      <c r="D8" s="61" t="s">
        <v>57</v>
      </c>
      <c r="E8" s="61" t="s">
        <v>60</v>
      </c>
      <c r="F8" s="61" t="s">
        <v>62</v>
      </c>
      <c r="G8" s="61" t="s">
        <v>65</v>
      </c>
      <c r="H8" s="61" t="s">
        <v>120</v>
      </c>
      <c r="I8" s="301" t="s">
        <v>75</v>
      </c>
      <c r="J8" s="62"/>
      <c r="K8" s="301" t="s">
        <v>74</v>
      </c>
      <c r="L8" s="61" t="s">
        <v>50</v>
      </c>
      <c r="M8" s="61" t="s">
        <v>52</v>
      </c>
      <c r="N8" s="61" t="s">
        <v>57</v>
      </c>
      <c r="O8" s="61" t="s">
        <v>60</v>
      </c>
      <c r="P8" s="61" t="s">
        <v>62</v>
      </c>
      <c r="Q8" s="61" t="s">
        <v>65</v>
      </c>
      <c r="R8" s="61" t="s">
        <v>120</v>
      </c>
      <c r="S8" s="301" t="s">
        <v>75</v>
      </c>
    </row>
    <row r="9" spans="1:20" x14ac:dyDescent="0.45">
      <c r="A9" s="302"/>
      <c r="B9" s="63" t="s">
        <v>49</v>
      </c>
      <c r="C9" s="63" t="s">
        <v>53</v>
      </c>
      <c r="D9" s="63" t="s">
        <v>58</v>
      </c>
      <c r="E9" s="63" t="s">
        <v>60</v>
      </c>
      <c r="F9" s="63" t="s">
        <v>63</v>
      </c>
      <c r="G9" s="63" t="s">
        <v>66</v>
      </c>
      <c r="H9" s="63" t="s">
        <v>121</v>
      </c>
      <c r="I9" s="302"/>
      <c r="J9" s="62"/>
      <c r="K9" s="302"/>
      <c r="L9" s="63" t="s">
        <v>49</v>
      </c>
      <c r="M9" s="63" t="s">
        <v>53</v>
      </c>
      <c r="N9" s="63" t="s">
        <v>58</v>
      </c>
      <c r="O9" s="63" t="s">
        <v>60</v>
      </c>
      <c r="P9" s="63" t="s">
        <v>63</v>
      </c>
      <c r="Q9" s="63" t="s">
        <v>66</v>
      </c>
      <c r="R9" s="63" t="s">
        <v>121</v>
      </c>
      <c r="S9" s="302"/>
    </row>
    <row r="10" spans="1:20" x14ac:dyDescent="0.45">
      <c r="A10" s="303"/>
      <c r="B10" s="64" t="s">
        <v>51</v>
      </c>
      <c r="C10" s="64" t="s">
        <v>54</v>
      </c>
      <c r="D10" s="64" t="s">
        <v>59</v>
      </c>
      <c r="E10" s="64" t="s">
        <v>61</v>
      </c>
      <c r="F10" s="64" t="s">
        <v>64</v>
      </c>
      <c r="G10" s="64" t="s">
        <v>67</v>
      </c>
      <c r="H10" s="64" t="s">
        <v>122</v>
      </c>
      <c r="I10" s="303"/>
      <c r="J10" s="62"/>
      <c r="K10" s="303"/>
      <c r="L10" s="64" t="s">
        <v>51</v>
      </c>
      <c r="M10" s="64" t="s">
        <v>54</v>
      </c>
      <c r="N10" s="64" t="s">
        <v>59</v>
      </c>
      <c r="O10" s="64" t="s">
        <v>61</v>
      </c>
      <c r="P10" s="64" t="s">
        <v>64</v>
      </c>
      <c r="Q10" s="64" t="s">
        <v>67</v>
      </c>
      <c r="R10" s="64" t="s">
        <v>122</v>
      </c>
      <c r="S10" s="303"/>
    </row>
    <row r="11" spans="1:20" x14ac:dyDescent="0.45">
      <c r="A11" s="79" t="s">
        <v>1</v>
      </c>
      <c r="B11" s="65" t="str">
        <f>Teams!D23</f>
        <v>Kevin van Hees</v>
      </c>
      <c r="C11" s="65">
        <f>Teams!E23</f>
        <v>200</v>
      </c>
      <c r="D11" s="65">
        <f>'4-5-6'!F44</f>
        <v>0</v>
      </c>
      <c r="E11" s="65">
        <f>'4-5-6'!G44</f>
        <v>115</v>
      </c>
      <c r="F11" s="65">
        <f>'4-5-6'!H44</f>
        <v>12</v>
      </c>
      <c r="G11" s="66">
        <f>E11/F11</f>
        <v>9.5833333333333339</v>
      </c>
      <c r="H11" s="65">
        <f>'4-5-6'!J44</f>
        <v>33</v>
      </c>
      <c r="I11" s="67">
        <f>E11/C11*100</f>
        <v>57.499999999999993</v>
      </c>
      <c r="J11" s="62"/>
      <c r="K11" s="79" t="s">
        <v>19</v>
      </c>
      <c r="L11" s="65" t="str">
        <f>Teams!D36</f>
        <v>Enrico Ercolin</v>
      </c>
      <c r="M11" s="65">
        <f>Teams!E36</f>
        <v>325</v>
      </c>
      <c r="N11" s="65">
        <f>'4-5-6'!F45</f>
        <v>2</v>
      </c>
      <c r="O11" s="65">
        <f>'4-5-6'!G45</f>
        <v>325</v>
      </c>
      <c r="P11" s="65">
        <f>'4-5-6'!H45</f>
        <v>12</v>
      </c>
      <c r="Q11" s="66">
        <f>O11/P11</f>
        <v>27.083333333333332</v>
      </c>
      <c r="R11" s="65">
        <f>'4-5-6'!J45</f>
        <v>137</v>
      </c>
      <c r="S11" s="67">
        <f>O11/M11*100</f>
        <v>100</v>
      </c>
    </row>
    <row r="12" spans="1:20" x14ac:dyDescent="0.45">
      <c r="A12" s="80" t="s">
        <v>2</v>
      </c>
      <c r="B12" s="68" t="str">
        <f>Teams!D24</f>
        <v>Nino Coeckelbergs</v>
      </c>
      <c r="C12" s="68">
        <f>Teams!E24</f>
        <v>140</v>
      </c>
      <c r="D12" s="68">
        <f>'1-2-3'!F33</f>
        <v>2</v>
      </c>
      <c r="E12" s="68">
        <f>'1-2-3'!G33</f>
        <v>140</v>
      </c>
      <c r="F12" s="68">
        <f>'1-2-3'!H33</f>
        <v>26</v>
      </c>
      <c r="G12" s="69">
        <f>E12/F12</f>
        <v>5.384615384615385</v>
      </c>
      <c r="H12" s="68">
        <f>'1-2-3'!J33</f>
        <v>26</v>
      </c>
      <c r="I12" s="70">
        <f>E12/C12*100</f>
        <v>100</v>
      </c>
      <c r="J12" s="62"/>
      <c r="K12" s="80" t="s">
        <v>20</v>
      </c>
      <c r="L12" s="68" t="str">
        <f>Teams!D37</f>
        <v>Leonie Zillmann</v>
      </c>
      <c r="M12" s="68">
        <f>Teams!E37</f>
        <v>65</v>
      </c>
      <c r="N12" s="68">
        <f>'1-2-3'!F34</f>
        <v>0</v>
      </c>
      <c r="O12" s="68">
        <f>'1-2-3'!G34</f>
        <v>53</v>
      </c>
      <c r="P12" s="68">
        <f>'1-2-3'!H34</f>
        <v>26</v>
      </c>
      <c r="Q12" s="69">
        <f>O12/P12</f>
        <v>2.0384615384615383</v>
      </c>
      <c r="R12" s="68">
        <f>'1-2-3'!J34</f>
        <v>10</v>
      </c>
      <c r="S12" s="70">
        <f>O12/M12*100</f>
        <v>81.538461538461533</v>
      </c>
    </row>
    <row r="13" spans="1:20" x14ac:dyDescent="0.45">
      <c r="A13" s="80" t="s">
        <v>3</v>
      </c>
      <c r="B13" s="68" t="str">
        <f>Teams!D25</f>
        <v>Tim van Hoek</v>
      </c>
      <c r="C13" s="68">
        <f>Teams!E25</f>
        <v>140</v>
      </c>
      <c r="D13" s="68">
        <f>'4-5-6'!F10</f>
        <v>0</v>
      </c>
      <c r="E13" s="68">
        <f>'4-5-6'!G10</f>
        <v>109</v>
      </c>
      <c r="F13" s="68">
        <f>'4-5-6'!H10</f>
        <v>25</v>
      </c>
      <c r="G13" s="69">
        <f t="shared" ref="G13:G17" si="0">E13/F13</f>
        <v>4.3600000000000003</v>
      </c>
      <c r="H13" s="68">
        <f>'4-5-6'!J10</f>
        <v>19</v>
      </c>
      <c r="I13" s="70">
        <f t="shared" ref="I13:I18" si="1">E13/C13*100</f>
        <v>77.857142857142861</v>
      </c>
      <c r="J13" s="62"/>
      <c r="K13" s="80" t="s">
        <v>23</v>
      </c>
      <c r="L13" s="68" t="str">
        <f>Teams!D38</f>
        <v>Bredan MC Dermott</v>
      </c>
      <c r="M13" s="68">
        <f>Teams!E38</f>
        <v>65</v>
      </c>
      <c r="N13" s="68">
        <f>'4-5-6'!F11</f>
        <v>2</v>
      </c>
      <c r="O13" s="68">
        <f>'4-5-6'!G11</f>
        <v>65</v>
      </c>
      <c r="P13" s="68">
        <f>'4-5-6'!H11</f>
        <v>25</v>
      </c>
      <c r="Q13" s="69">
        <f t="shared" ref="Q13:Q17" si="2">O13/P13</f>
        <v>2.6</v>
      </c>
      <c r="R13" s="68">
        <f>'4-5-6'!J11</f>
        <v>25</v>
      </c>
      <c r="S13" s="70">
        <f t="shared" ref="S13:S18" si="3">O13/M13*100</f>
        <v>100</v>
      </c>
    </row>
    <row r="14" spans="1:20" x14ac:dyDescent="0.45">
      <c r="A14" s="80" t="s">
        <v>4</v>
      </c>
      <c r="B14" s="68" t="str">
        <f>Teams!D26</f>
        <v>Rémy Dhayer</v>
      </c>
      <c r="C14" s="68">
        <f>Teams!E26</f>
        <v>110</v>
      </c>
      <c r="D14" s="68">
        <f>'4-5-6'!F53</f>
        <v>2</v>
      </c>
      <c r="E14" s="68">
        <f>'4-5-6'!G53</f>
        <v>110</v>
      </c>
      <c r="F14" s="68">
        <f>'4-5-6'!H53</f>
        <v>24</v>
      </c>
      <c r="G14" s="69">
        <f t="shared" si="0"/>
        <v>4.583333333333333</v>
      </c>
      <c r="H14" s="68">
        <f>'4-5-6'!J53</f>
        <v>22</v>
      </c>
      <c r="I14" s="70">
        <f t="shared" si="1"/>
        <v>100</v>
      </c>
      <c r="J14" s="62"/>
      <c r="K14" s="80" t="s">
        <v>22</v>
      </c>
      <c r="L14" s="68" t="str">
        <f>Teams!D39</f>
        <v>Aron Bichler</v>
      </c>
      <c r="M14" s="68">
        <f>Teams!E39</f>
        <v>59</v>
      </c>
      <c r="N14" s="68">
        <f>'4-5-6'!F54</f>
        <v>0</v>
      </c>
      <c r="O14" s="68">
        <f>'4-5-6'!G54</f>
        <v>44</v>
      </c>
      <c r="P14" s="68">
        <f>'4-5-6'!H54</f>
        <v>24</v>
      </c>
      <c r="Q14" s="69">
        <f t="shared" si="2"/>
        <v>1.8333333333333333</v>
      </c>
      <c r="R14" s="68">
        <f>'4-5-6'!J54</f>
        <v>9</v>
      </c>
      <c r="S14" s="70">
        <f t="shared" si="3"/>
        <v>74.576271186440678</v>
      </c>
    </row>
    <row r="15" spans="1:20" x14ac:dyDescent="0.45">
      <c r="A15" s="80" t="s">
        <v>5</v>
      </c>
      <c r="B15" s="68" t="str">
        <f>Teams!D27</f>
        <v>Clovis Boulanger</v>
      </c>
      <c r="C15" s="68">
        <f>Teams!E27</f>
        <v>50</v>
      </c>
      <c r="D15" s="68">
        <f>'1-2-3'!F19</f>
        <v>2</v>
      </c>
      <c r="E15" s="68">
        <f>'1-2-3'!G19</f>
        <v>50</v>
      </c>
      <c r="F15" s="68">
        <f>'1-2-3'!H19</f>
        <v>39</v>
      </c>
      <c r="G15" s="69">
        <f t="shared" si="0"/>
        <v>1.2820512820512822</v>
      </c>
      <c r="H15" s="68">
        <f>'1-2-3'!J19</f>
        <v>4</v>
      </c>
      <c r="I15" s="70">
        <f t="shared" si="1"/>
        <v>100</v>
      </c>
      <c r="J15" s="62"/>
      <c r="K15" s="80" t="s">
        <v>24</v>
      </c>
      <c r="L15" s="68" t="str">
        <f>Teams!D40</f>
        <v>Lennart Menzel</v>
      </c>
      <c r="M15" s="68">
        <f>Teams!E40</f>
        <v>59</v>
      </c>
      <c r="N15" s="68">
        <f>'1-2-3'!F20</f>
        <v>0</v>
      </c>
      <c r="O15" s="68">
        <f>'1-2-3'!G20</f>
        <v>43</v>
      </c>
      <c r="P15" s="71">
        <f>'1-2-3'!H20</f>
        <v>39</v>
      </c>
      <c r="Q15" s="69">
        <f t="shared" si="2"/>
        <v>1.1025641025641026</v>
      </c>
      <c r="R15" s="68">
        <f>'1-2-3'!J20</f>
        <v>6</v>
      </c>
      <c r="S15" s="70">
        <f t="shared" si="3"/>
        <v>72.881355932203391</v>
      </c>
    </row>
    <row r="16" spans="1:20" x14ac:dyDescent="0.45">
      <c r="A16" s="80" t="s">
        <v>6</v>
      </c>
      <c r="B16" s="68" t="str">
        <f>Teams!D28</f>
        <v>Matteo Vanroose</v>
      </c>
      <c r="C16" s="68">
        <f>Teams!E28</f>
        <v>41</v>
      </c>
      <c r="D16" s="68">
        <f>'1-2-3'!F53</f>
        <v>2</v>
      </c>
      <c r="E16" s="68">
        <f>'1-2-3'!G53</f>
        <v>41</v>
      </c>
      <c r="F16" s="68">
        <f>'1-2-3'!H53</f>
        <v>26</v>
      </c>
      <c r="G16" s="69">
        <f t="shared" si="0"/>
        <v>1.5769230769230769</v>
      </c>
      <c r="H16" s="68">
        <f>'1-2-3'!J53</f>
        <v>11</v>
      </c>
      <c r="I16" s="70">
        <f t="shared" si="1"/>
        <v>100</v>
      </c>
      <c r="J16" s="62"/>
      <c r="K16" s="80" t="s">
        <v>25</v>
      </c>
      <c r="L16" s="68" t="str">
        <f>Teams!D41</f>
        <v>Jeremia Leinesser</v>
      </c>
      <c r="M16" s="68">
        <f>Teams!E41</f>
        <v>53</v>
      </c>
      <c r="N16" s="68">
        <f>'1-2-3'!F54</f>
        <v>0</v>
      </c>
      <c r="O16" s="68">
        <f>'1-2-3'!G54</f>
        <v>31</v>
      </c>
      <c r="P16" s="68">
        <f>'1-2-3'!H54</f>
        <v>26</v>
      </c>
      <c r="Q16" s="69">
        <f t="shared" si="2"/>
        <v>1.1923076923076923</v>
      </c>
      <c r="R16" s="68">
        <f>'1-2-3'!J54</f>
        <v>8</v>
      </c>
      <c r="S16" s="70">
        <f t="shared" si="3"/>
        <v>58.490566037735846</v>
      </c>
    </row>
    <row r="17" spans="1:19" x14ac:dyDescent="0.45">
      <c r="A17" s="80" t="s">
        <v>7</v>
      </c>
      <c r="B17" s="68" t="str">
        <f>Teams!D29</f>
        <v>Dylan Parent</v>
      </c>
      <c r="C17" s="68">
        <f>Teams!E29</f>
        <v>40</v>
      </c>
      <c r="D17" s="68">
        <f>'4-5-6'!F28</f>
        <v>0</v>
      </c>
      <c r="E17" s="68">
        <f>'4-5-6'!G28</f>
        <v>32</v>
      </c>
      <c r="F17" s="68">
        <f>'4-5-6'!H28</f>
        <v>33</v>
      </c>
      <c r="G17" s="72">
        <f t="shared" si="0"/>
        <v>0.96969696969696972</v>
      </c>
      <c r="H17" s="68">
        <f>'4-5-6'!J28</f>
        <v>7</v>
      </c>
      <c r="I17" s="70">
        <f t="shared" si="1"/>
        <v>80</v>
      </c>
      <c r="J17" s="62"/>
      <c r="K17" s="80" t="s">
        <v>26</v>
      </c>
      <c r="L17" s="68" t="str">
        <f>Teams!D42</f>
        <v>Jan Gaspari</v>
      </c>
      <c r="M17" s="68">
        <f>Teams!E42</f>
        <v>38</v>
      </c>
      <c r="N17" s="68">
        <f>'4-5-6'!F27</f>
        <v>2</v>
      </c>
      <c r="O17" s="68">
        <f>'4-5-6'!G27</f>
        <v>38</v>
      </c>
      <c r="P17" s="68">
        <f>'4-5-6'!H27</f>
        <v>33</v>
      </c>
      <c r="Q17" s="72">
        <f t="shared" si="2"/>
        <v>1.1515151515151516</v>
      </c>
      <c r="R17" s="68">
        <f>'4-5-6'!J27</f>
        <v>9</v>
      </c>
      <c r="S17" s="70">
        <f t="shared" si="3"/>
        <v>100</v>
      </c>
    </row>
    <row r="18" spans="1:19" x14ac:dyDescent="0.45">
      <c r="A18" s="81" t="s">
        <v>8</v>
      </c>
      <c r="B18" s="257" t="str">
        <f>Teams!D30</f>
        <v>Kevin vande Moortele</v>
      </c>
      <c r="C18" s="257">
        <f>Teams!E30</f>
        <v>20</v>
      </c>
      <c r="D18" s="73">
        <f>'1-2-3'!F10</f>
        <v>2</v>
      </c>
      <c r="E18" s="73">
        <f>'1-2-3'!G10</f>
        <v>20</v>
      </c>
      <c r="F18" s="73">
        <f>'1-2-3'!H10</f>
        <v>26</v>
      </c>
      <c r="G18" s="74">
        <f>E18/F18</f>
        <v>0.76923076923076927</v>
      </c>
      <c r="H18" s="73">
        <f>'1-2-3'!J10</f>
        <v>3</v>
      </c>
      <c r="I18" s="75">
        <f t="shared" si="1"/>
        <v>100</v>
      </c>
      <c r="J18" s="62"/>
      <c r="K18" s="81" t="s">
        <v>27</v>
      </c>
      <c r="L18" s="257" t="str">
        <f>Teams!D43</f>
        <v>Jan Sellhast</v>
      </c>
      <c r="M18" s="257">
        <f>Teams!E43</f>
        <v>20</v>
      </c>
      <c r="N18" s="73">
        <f>'1-2-3'!F11</f>
        <v>0</v>
      </c>
      <c r="O18" s="73">
        <f>'1-2-3'!G11</f>
        <v>11</v>
      </c>
      <c r="P18" s="73">
        <f>'1-2-3'!H11</f>
        <v>26</v>
      </c>
      <c r="Q18" s="74">
        <f>O18/P18</f>
        <v>0.42307692307692307</v>
      </c>
      <c r="R18" s="73">
        <f>'1-2-3'!J11</f>
        <v>3</v>
      </c>
      <c r="S18" s="75">
        <f t="shared" si="3"/>
        <v>55.000000000000007</v>
      </c>
    </row>
    <row r="19" spans="1:19" x14ac:dyDescent="0.45">
      <c r="A19" s="295" t="s">
        <v>91</v>
      </c>
      <c r="B19" s="296"/>
      <c r="C19" s="297"/>
      <c r="D19" s="76">
        <f>SUM(D11:D18)</f>
        <v>10</v>
      </c>
      <c r="E19" s="76">
        <f t="shared" ref="E19:F19" si="4">SUM(E11:E18)</f>
        <v>617</v>
      </c>
      <c r="F19" s="76">
        <f t="shared" si="4"/>
        <v>211</v>
      </c>
      <c r="G19" s="77"/>
      <c r="H19" s="78"/>
      <c r="I19" s="84">
        <f>E19/Teams!I30*100</f>
        <v>83.265856950067473</v>
      </c>
      <c r="J19" s="62"/>
      <c r="K19" s="295" t="s">
        <v>91</v>
      </c>
      <c r="L19" s="296"/>
      <c r="M19" s="297"/>
      <c r="N19" s="76">
        <f>SUM(N11:N18)</f>
        <v>6</v>
      </c>
      <c r="O19" s="76">
        <f t="shared" ref="O19" si="5">SUM(O11:O18)</f>
        <v>610</v>
      </c>
      <c r="P19" s="76">
        <f t="shared" ref="P19" si="6">SUM(P11:P18)</f>
        <v>211</v>
      </c>
      <c r="Q19" s="77"/>
      <c r="R19" s="78"/>
      <c r="S19" s="84">
        <f>O19/Teams!I43*100</f>
        <v>89.181286549707607</v>
      </c>
    </row>
    <row r="21" spans="1:19" ht="22.15" x14ac:dyDescent="0.45">
      <c r="A21" s="298" t="s">
        <v>93</v>
      </c>
      <c r="B21" s="299"/>
      <c r="C21" s="299"/>
      <c r="D21" s="299"/>
      <c r="E21" s="299"/>
      <c r="F21" s="299"/>
      <c r="G21" s="299"/>
      <c r="H21" s="299"/>
      <c r="I21" s="300"/>
      <c r="K21" s="298" t="s">
        <v>92</v>
      </c>
      <c r="L21" s="299"/>
      <c r="M21" s="299"/>
      <c r="N21" s="299"/>
      <c r="O21" s="299"/>
      <c r="P21" s="299"/>
      <c r="Q21" s="299"/>
      <c r="R21" s="299"/>
      <c r="S21" s="300"/>
    </row>
    <row r="22" spans="1:19" x14ac:dyDescent="0.45">
      <c r="A22" s="301" t="s">
        <v>74</v>
      </c>
      <c r="B22" s="61" t="s">
        <v>50</v>
      </c>
      <c r="C22" s="61" t="s">
        <v>52</v>
      </c>
      <c r="D22" s="61" t="s">
        <v>57</v>
      </c>
      <c r="E22" s="61" t="s">
        <v>60</v>
      </c>
      <c r="F22" s="61" t="s">
        <v>62</v>
      </c>
      <c r="G22" s="61" t="s">
        <v>65</v>
      </c>
      <c r="H22" s="61" t="s">
        <v>120</v>
      </c>
      <c r="I22" s="301" t="s">
        <v>75</v>
      </c>
      <c r="J22" s="62"/>
      <c r="K22" s="301" t="s">
        <v>74</v>
      </c>
      <c r="L22" s="61" t="s">
        <v>50</v>
      </c>
      <c r="M22" s="61" t="s">
        <v>52</v>
      </c>
      <c r="N22" s="61" t="s">
        <v>57</v>
      </c>
      <c r="O22" s="61" t="s">
        <v>60</v>
      </c>
      <c r="P22" s="61" t="s">
        <v>62</v>
      </c>
      <c r="Q22" s="61" t="s">
        <v>65</v>
      </c>
      <c r="R22" s="61" t="s">
        <v>120</v>
      </c>
      <c r="S22" s="301" t="s">
        <v>75</v>
      </c>
    </row>
    <row r="23" spans="1:19" x14ac:dyDescent="0.45">
      <c r="A23" s="302"/>
      <c r="B23" s="63" t="s">
        <v>49</v>
      </c>
      <c r="C23" s="63" t="s">
        <v>53</v>
      </c>
      <c r="D23" s="63" t="s">
        <v>58</v>
      </c>
      <c r="E23" s="63" t="s">
        <v>60</v>
      </c>
      <c r="F23" s="63" t="s">
        <v>63</v>
      </c>
      <c r="G23" s="63" t="s">
        <v>66</v>
      </c>
      <c r="H23" s="63" t="s">
        <v>121</v>
      </c>
      <c r="I23" s="302"/>
      <c r="J23" s="62"/>
      <c r="K23" s="302"/>
      <c r="L23" s="63" t="s">
        <v>49</v>
      </c>
      <c r="M23" s="63" t="s">
        <v>53</v>
      </c>
      <c r="N23" s="63" t="s">
        <v>58</v>
      </c>
      <c r="O23" s="63" t="s">
        <v>60</v>
      </c>
      <c r="P23" s="63" t="s">
        <v>63</v>
      </c>
      <c r="Q23" s="63" t="s">
        <v>66</v>
      </c>
      <c r="R23" s="63" t="s">
        <v>121</v>
      </c>
      <c r="S23" s="302"/>
    </row>
    <row r="24" spans="1:19" x14ac:dyDescent="0.45">
      <c r="A24" s="303"/>
      <c r="B24" s="64" t="s">
        <v>51</v>
      </c>
      <c r="C24" s="64" t="s">
        <v>54</v>
      </c>
      <c r="D24" s="64" t="s">
        <v>59</v>
      </c>
      <c r="E24" s="64" t="s">
        <v>61</v>
      </c>
      <c r="F24" s="64" t="s">
        <v>64</v>
      </c>
      <c r="G24" s="64" t="s">
        <v>67</v>
      </c>
      <c r="H24" s="64" t="s">
        <v>122</v>
      </c>
      <c r="I24" s="303"/>
      <c r="J24" s="62"/>
      <c r="K24" s="303"/>
      <c r="L24" s="64" t="s">
        <v>51</v>
      </c>
      <c r="M24" s="64" t="s">
        <v>54</v>
      </c>
      <c r="N24" s="64" t="s">
        <v>59</v>
      </c>
      <c r="O24" s="64" t="s">
        <v>61</v>
      </c>
      <c r="P24" s="64" t="s">
        <v>64</v>
      </c>
      <c r="Q24" s="64" t="s">
        <v>67</v>
      </c>
      <c r="R24" s="64" t="s">
        <v>122</v>
      </c>
      <c r="S24" s="303"/>
    </row>
    <row r="25" spans="1:19" x14ac:dyDescent="0.45">
      <c r="A25" s="79" t="s">
        <v>19</v>
      </c>
      <c r="B25" s="65" t="str">
        <f>Teams!D36</f>
        <v>Enrico Ercolin</v>
      </c>
      <c r="C25" s="65">
        <f>Teams!E36</f>
        <v>325</v>
      </c>
      <c r="D25" s="65">
        <f>'10-11-12'!F53</f>
        <v>0</v>
      </c>
      <c r="E25" s="65">
        <f>'10-11-12'!G53</f>
        <v>188</v>
      </c>
      <c r="F25" s="65">
        <f>'10-11-12'!H53</f>
        <v>11</v>
      </c>
      <c r="G25" s="66">
        <f>E25/F25</f>
        <v>17.09090909090909</v>
      </c>
      <c r="H25" s="65">
        <f>'10-11-12'!J53</f>
        <v>86</v>
      </c>
      <c r="I25" s="67">
        <f>E25/C25*100</f>
        <v>57.846153846153847</v>
      </c>
      <c r="J25" s="62"/>
      <c r="K25" s="79" t="s">
        <v>1</v>
      </c>
      <c r="L25" s="65" t="str">
        <f>Teams!D23</f>
        <v>Kevin van Hees</v>
      </c>
      <c r="M25" s="65">
        <f>Teams!E23</f>
        <v>200</v>
      </c>
      <c r="N25" s="65">
        <f>'10-11-12'!F54</f>
        <v>2</v>
      </c>
      <c r="O25" s="65">
        <f>'10-11-12'!G54</f>
        <v>200</v>
      </c>
      <c r="P25" s="65">
        <f>'10-11-12'!H54</f>
        <v>11</v>
      </c>
      <c r="Q25" s="66">
        <f>O25/P25</f>
        <v>18.181818181818183</v>
      </c>
      <c r="R25" s="65">
        <f>'10-11-12'!J54</f>
        <v>66</v>
      </c>
      <c r="S25" s="67">
        <f>O25/M25*100</f>
        <v>100</v>
      </c>
    </row>
    <row r="26" spans="1:19" x14ac:dyDescent="0.45">
      <c r="A26" s="80" t="s">
        <v>20</v>
      </c>
      <c r="B26" s="68" t="str">
        <f>Teams!D37</f>
        <v>Leonie Zillmann</v>
      </c>
      <c r="C26" s="68">
        <f>Teams!E37</f>
        <v>65</v>
      </c>
      <c r="D26" s="68">
        <f>'7-8-9'!F38</f>
        <v>0</v>
      </c>
      <c r="E26" s="68">
        <f>'7-8-9'!G38</f>
        <v>53</v>
      </c>
      <c r="F26" s="68">
        <f>'7-8-9'!H38</f>
        <v>34</v>
      </c>
      <c r="G26" s="69">
        <f>E26/F26</f>
        <v>1.5588235294117647</v>
      </c>
      <c r="H26" s="68">
        <f>'7-8-9'!J38</f>
        <v>7</v>
      </c>
      <c r="I26" s="70">
        <f>E26/C26*100</f>
        <v>81.538461538461533</v>
      </c>
      <c r="J26" s="62"/>
      <c r="K26" s="80" t="s">
        <v>2</v>
      </c>
      <c r="L26" s="68" t="str">
        <f>Teams!D24</f>
        <v>Nino Coeckelbergs</v>
      </c>
      <c r="M26" s="68">
        <f>Teams!E24</f>
        <v>140</v>
      </c>
      <c r="N26" s="68">
        <f>'7-8-9'!F39</f>
        <v>2</v>
      </c>
      <c r="O26" s="68">
        <f>'7-8-9'!G39</f>
        <v>140</v>
      </c>
      <c r="P26" s="68">
        <f>'7-8-9'!H39</f>
        <v>34</v>
      </c>
      <c r="Q26" s="69">
        <f>O26/P26</f>
        <v>4.117647058823529</v>
      </c>
      <c r="R26" s="68">
        <f>'7-8-9'!J39</f>
        <v>24</v>
      </c>
      <c r="S26" s="70">
        <f>O26/M26*100</f>
        <v>100</v>
      </c>
    </row>
    <row r="27" spans="1:19" x14ac:dyDescent="0.45">
      <c r="A27" s="80" t="s">
        <v>23</v>
      </c>
      <c r="B27" s="68" t="str">
        <f>Teams!D38</f>
        <v>Bredan MC Dermott</v>
      </c>
      <c r="C27" s="68">
        <f>Teams!E38</f>
        <v>65</v>
      </c>
      <c r="D27" s="68">
        <f>'10-11-12'!F19</f>
        <v>2</v>
      </c>
      <c r="E27" s="68">
        <f>'10-11-12'!G19</f>
        <v>65</v>
      </c>
      <c r="F27" s="68">
        <f>'10-11-12'!H19</f>
        <v>24</v>
      </c>
      <c r="G27" s="69">
        <f t="shared" ref="G27:G31" si="7">E27/F27</f>
        <v>2.7083333333333335</v>
      </c>
      <c r="H27" s="68">
        <f>'10-11-12'!J19</f>
        <v>18</v>
      </c>
      <c r="I27" s="70">
        <f t="shared" ref="I27:I32" si="8">E27/C27*100</f>
        <v>100</v>
      </c>
      <c r="J27" s="62"/>
      <c r="K27" s="80" t="s">
        <v>3</v>
      </c>
      <c r="L27" s="68" t="str">
        <f>Teams!D25</f>
        <v>Tim van Hoek</v>
      </c>
      <c r="M27" s="68">
        <f>Teams!E25</f>
        <v>140</v>
      </c>
      <c r="N27" s="68">
        <f>'10-11-12'!F20</f>
        <v>0</v>
      </c>
      <c r="O27" s="68">
        <f>'10-11-12'!G20</f>
        <v>133</v>
      </c>
      <c r="P27" s="68">
        <f>'10-11-12'!H20</f>
        <v>24</v>
      </c>
      <c r="Q27" s="69">
        <f t="shared" ref="Q27:Q31" si="9">O27/P27</f>
        <v>5.541666666666667</v>
      </c>
      <c r="R27" s="68">
        <f>'10-11-12'!J20</f>
        <v>30</v>
      </c>
      <c r="S27" s="70">
        <f t="shared" ref="S27:S32" si="10">O27/M27*100</f>
        <v>95</v>
      </c>
    </row>
    <row r="28" spans="1:19" x14ac:dyDescent="0.45">
      <c r="A28" s="80" t="s">
        <v>22</v>
      </c>
      <c r="B28" s="68" t="str">
        <f>Teams!D39</f>
        <v>Aron Bichler</v>
      </c>
      <c r="C28" s="68">
        <f>Teams!E39</f>
        <v>59</v>
      </c>
      <c r="D28" s="68">
        <f>'10-11-12'!F44</f>
        <v>1</v>
      </c>
      <c r="E28" s="68">
        <f>'10-11-12'!G44</f>
        <v>59</v>
      </c>
      <c r="F28" s="68">
        <f>'10-11-12'!H44</f>
        <v>18</v>
      </c>
      <c r="G28" s="69">
        <f t="shared" si="7"/>
        <v>3.2777777777777777</v>
      </c>
      <c r="H28" s="68">
        <f>'10-11-12'!J44</f>
        <v>14</v>
      </c>
      <c r="I28" s="70">
        <f t="shared" si="8"/>
        <v>100</v>
      </c>
      <c r="J28" s="62"/>
      <c r="K28" s="80" t="s">
        <v>4</v>
      </c>
      <c r="L28" s="68" t="str">
        <f>Teams!D26</f>
        <v>Rémy Dhayer</v>
      </c>
      <c r="M28" s="68">
        <f>Teams!E26</f>
        <v>110</v>
      </c>
      <c r="N28" s="68">
        <f>'10-11-12'!F45</f>
        <v>1</v>
      </c>
      <c r="O28" s="68">
        <f>'10-11-12'!G45</f>
        <v>110</v>
      </c>
      <c r="P28" s="68">
        <f>'10-11-12'!H45</f>
        <v>18</v>
      </c>
      <c r="Q28" s="69">
        <f t="shared" si="9"/>
        <v>6.1111111111111107</v>
      </c>
      <c r="R28" s="68">
        <f>'10-11-12'!J45</f>
        <v>28</v>
      </c>
      <c r="S28" s="70">
        <f t="shared" si="10"/>
        <v>100</v>
      </c>
    </row>
    <row r="29" spans="1:19" x14ac:dyDescent="0.45">
      <c r="A29" s="80" t="s">
        <v>24</v>
      </c>
      <c r="B29" s="68" t="str">
        <f>Teams!D40</f>
        <v>Lennart Menzel</v>
      </c>
      <c r="C29" s="68">
        <f>Teams!E40</f>
        <v>59</v>
      </c>
      <c r="D29" s="68">
        <f>'7-8-9'!F10</f>
        <v>2</v>
      </c>
      <c r="E29" s="68">
        <f>'7-8-9'!G10</f>
        <v>59</v>
      </c>
      <c r="F29" s="68">
        <f>'7-8-9'!H10</f>
        <v>27</v>
      </c>
      <c r="G29" s="69">
        <f t="shared" si="7"/>
        <v>2.1851851851851851</v>
      </c>
      <c r="H29" s="68">
        <f>'7-8-9'!J10</f>
        <v>14</v>
      </c>
      <c r="I29" s="70">
        <f t="shared" si="8"/>
        <v>100</v>
      </c>
      <c r="J29" s="62"/>
      <c r="K29" s="80" t="s">
        <v>5</v>
      </c>
      <c r="L29" s="68" t="str">
        <f>Teams!D27</f>
        <v>Clovis Boulanger</v>
      </c>
      <c r="M29" s="68">
        <f>Teams!E27</f>
        <v>50</v>
      </c>
      <c r="N29" s="68">
        <f>'7-8-9'!F11</f>
        <v>0</v>
      </c>
      <c r="O29" s="68">
        <f>'7-8-9'!G11</f>
        <v>41</v>
      </c>
      <c r="P29" s="68">
        <f>'7-8-9'!H11</f>
        <v>27</v>
      </c>
      <c r="Q29" s="69">
        <f t="shared" si="9"/>
        <v>1.5185185185185186</v>
      </c>
      <c r="R29" s="68">
        <f>'7-8-9'!J11</f>
        <v>7</v>
      </c>
      <c r="S29" s="70">
        <f t="shared" si="10"/>
        <v>82</v>
      </c>
    </row>
    <row r="30" spans="1:19" x14ac:dyDescent="0.45">
      <c r="A30" s="80" t="s">
        <v>25</v>
      </c>
      <c r="B30" s="68" t="str">
        <f>Teams!D41</f>
        <v>Jeremia Leinesser</v>
      </c>
      <c r="C30" s="68">
        <f>Teams!E41</f>
        <v>53</v>
      </c>
      <c r="D30" s="68">
        <f>'7-8-9'!F49</f>
        <v>0</v>
      </c>
      <c r="E30" s="68">
        <f>'7-8-9'!G49</f>
        <v>45</v>
      </c>
      <c r="F30" s="68">
        <f>'7-8-9'!H49</f>
        <v>17</v>
      </c>
      <c r="G30" s="69">
        <f t="shared" si="7"/>
        <v>2.6470588235294117</v>
      </c>
      <c r="H30" s="68">
        <f>'7-8-9'!J49</f>
        <v>8</v>
      </c>
      <c r="I30" s="70">
        <f t="shared" si="8"/>
        <v>84.905660377358487</v>
      </c>
      <c r="J30" s="62"/>
      <c r="K30" s="80" t="s">
        <v>6</v>
      </c>
      <c r="L30" s="68" t="str">
        <f>Teams!D28</f>
        <v>Matteo Vanroose</v>
      </c>
      <c r="M30" s="68">
        <f>Teams!E28</f>
        <v>41</v>
      </c>
      <c r="N30" s="68">
        <f>'7-8-9'!F50</f>
        <v>2</v>
      </c>
      <c r="O30" s="68">
        <f>'7-8-9'!G50</f>
        <v>41</v>
      </c>
      <c r="P30" s="68">
        <f>'7-8-9'!H50</f>
        <v>17</v>
      </c>
      <c r="Q30" s="69">
        <f t="shared" si="9"/>
        <v>2.4117647058823528</v>
      </c>
      <c r="R30" s="68">
        <f>'7-8-9'!J50</f>
        <v>13</v>
      </c>
      <c r="S30" s="70">
        <f t="shared" si="10"/>
        <v>100</v>
      </c>
    </row>
    <row r="31" spans="1:19" x14ac:dyDescent="0.45">
      <c r="A31" s="80" t="s">
        <v>26</v>
      </c>
      <c r="B31" s="68" t="str">
        <f>Teams!D42</f>
        <v>Jan Gaspari</v>
      </c>
      <c r="C31" s="68">
        <f>Teams!E42</f>
        <v>38</v>
      </c>
      <c r="D31" s="68">
        <f>'10-11-12'!F37</f>
        <v>0</v>
      </c>
      <c r="E31" s="68">
        <f>'10-11-12'!G37</f>
        <v>28</v>
      </c>
      <c r="F31" s="68">
        <f>'10-11-12'!H37</f>
        <v>40</v>
      </c>
      <c r="G31" s="72">
        <f t="shared" si="7"/>
        <v>0.7</v>
      </c>
      <c r="H31" s="68">
        <f>'10-11-12'!J37</f>
        <v>5</v>
      </c>
      <c r="I31" s="70">
        <f t="shared" si="8"/>
        <v>73.68421052631578</v>
      </c>
      <c r="J31" s="62"/>
      <c r="K31" s="80" t="s">
        <v>7</v>
      </c>
      <c r="L31" s="68" t="str">
        <f>Teams!D29</f>
        <v>Dylan Parent</v>
      </c>
      <c r="M31" s="68">
        <f>Teams!E29</f>
        <v>40</v>
      </c>
      <c r="N31" s="68">
        <f>'10-11-12'!F36</f>
        <v>2</v>
      </c>
      <c r="O31" s="68">
        <f>'10-11-12'!G36</f>
        <v>40</v>
      </c>
      <c r="P31" s="68">
        <f>'10-11-12'!H36</f>
        <v>40</v>
      </c>
      <c r="Q31" s="72">
        <f t="shared" si="9"/>
        <v>1</v>
      </c>
      <c r="R31" s="68">
        <f>'10-11-12'!J36</f>
        <v>7</v>
      </c>
      <c r="S31" s="70">
        <f t="shared" si="10"/>
        <v>100</v>
      </c>
    </row>
    <row r="32" spans="1:19" x14ac:dyDescent="0.45">
      <c r="A32" s="81" t="s">
        <v>27</v>
      </c>
      <c r="B32" s="257" t="str">
        <f>Teams!D43</f>
        <v>Jan Sellhast</v>
      </c>
      <c r="C32" s="257">
        <f>Teams!E43</f>
        <v>20</v>
      </c>
      <c r="D32" s="73">
        <f>'7-8-9'!F19</f>
        <v>0</v>
      </c>
      <c r="E32" s="73">
        <f>'7-8-9'!G19</f>
        <v>15</v>
      </c>
      <c r="F32" s="73">
        <f>'7-8-9'!H19</f>
        <v>37</v>
      </c>
      <c r="G32" s="74">
        <f>E32/F32</f>
        <v>0.40540540540540543</v>
      </c>
      <c r="H32" s="73">
        <f>'7-8-9'!J19</f>
        <v>3</v>
      </c>
      <c r="I32" s="75">
        <f t="shared" si="8"/>
        <v>75</v>
      </c>
      <c r="J32" s="62"/>
      <c r="K32" s="81" t="s">
        <v>8</v>
      </c>
      <c r="L32" s="257" t="str">
        <f>Teams!D30</f>
        <v>Kevin vande Moortele</v>
      </c>
      <c r="M32" s="257">
        <f>Teams!E30</f>
        <v>20</v>
      </c>
      <c r="N32" s="73">
        <f>'7-8-9'!F20</f>
        <v>2</v>
      </c>
      <c r="O32" s="73">
        <f>'7-8-9'!G20</f>
        <v>20</v>
      </c>
      <c r="P32" s="73">
        <f>'7-8-9'!H20</f>
        <v>37</v>
      </c>
      <c r="Q32" s="74">
        <f>O32/P32</f>
        <v>0.54054054054054057</v>
      </c>
      <c r="R32" s="73">
        <f>'7-8-9'!J20</f>
        <v>2</v>
      </c>
      <c r="S32" s="75">
        <f t="shared" si="10"/>
        <v>100</v>
      </c>
    </row>
    <row r="33" spans="1:20" x14ac:dyDescent="0.45">
      <c r="A33" s="295" t="s">
        <v>91</v>
      </c>
      <c r="B33" s="296"/>
      <c r="C33" s="297"/>
      <c r="D33" s="76">
        <f>SUM(D25:D32)</f>
        <v>5</v>
      </c>
      <c r="E33" s="76">
        <f t="shared" ref="E33" si="11">SUM(E25:E32)</f>
        <v>512</v>
      </c>
      <c r="F33" s="76">
        <f t="shared" ref="F33" si="12">SUM(F25:F32)</f>
        <v>208</v>
      </c>
      <c r="G33" s="77"/>
      <c r="H33" s="78"/>
      <c r="I33" s="84">
        <f>E33/Teams!I43*100</f>
        <v>74.853801169590639</v>
      </c>
      <c r="J33" s="62"/>
      <c r="K33" s="295" t="s">
        <v>91</v>
      </c>
      <c r="L33" s="296"/>
      <c r="M33" s="297"/>
      <c r="N33" s="76">
        <f>SUM(N25:N32)</f>
        <v>11</v>
      </c>
      <c r="O33" s="76">
        <f t="shared" ref="O33" si="13">SUM(O25:O32)</f>
        <v>725</v>
      </c>
      <c r="P33" s="76">
        <f t="shared" ref="P33" si="14">SUM(P25:P32)</f>
        <v>208</v>
      </c>
      <c r="Q33" s="77"/>
      <c r="R33" s="78"/>
      <c r="S33" s="84">
        <f>O33/Teams!I30*100</f>
        <v>97.840755735492579</v>
      </c>
    </row>
    <row r="38" spans="1:20" x14ac:dyDescent="0.45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/>
      <c r="O38" s="82"/>
      <c r="P38" s="82"/>
      <c r="Q38" s="82"/>
      <c r="R38" s="82"/>
      <c r="S38" s="82"/>
      <c r="T38" s="82"/>
    </row>
    <row r="39" spans="1:20" x14ac:dyDescent="0.45">
      <c r="A39" s="62"/>
      <c r="B39" s="83"/>
      <c r="C39" s="62"/>
      <c r="D39" s="62"/>
      <c r="E39" s="62"/>
      <c r="F39" s="62"/>
      <c r="G39" s="62"/>
      <c r="H39" s="62"/>
      <c r="I39" s="62"/>
      <c r="J39" s="62"/>
      <c r="K39" s="62"/>
      <c r="L39" s="83"/>
      <c r="M39" s="62"/>
      <c r="N39" s="62"/>
      <c r="O39" s="62"/>
      <c r="P39" s="62"/>
      <c r="Q39" s="62"/>
      <c r="R39" s="62"/>
      <c r="S39" s="62"/>
      <c r="T39" s="62"/>
    </row>
  </sheetData>
  <sheetProtection password="DFE2" sheet="1" objects="1" scenarios="1" selectLockedCells="1" selectUnlockedCells="1"/>
  <mergeCells count="19">
    <mergeCell ref="K21:S21"/>
    <mergeCell ref="K22:K24"/>
    <mergeCell ref="S22:S24"/>
    <mergeCell ref="K33:M33"/>
    <mergeCell ref="K7:S7"/>
    <mergeCell ref="K8:K10"/>
    <mergeCell ref="S8:S10"/>
    <mergeCell ref="K19:M19"/>
    <mergeCell ref="A33:C33"/>
    <mergeCell ref="A22:A24"/>
    <mergeCell ref="A21:I21"/>
    <mergeCell ref="I22:I24"/>
    <mergeCell ref="A8:A10"/>
    <mergeCell ref="I8:I10"/>
    <mergeCell ref="E4:N4"/>
    <mergeCell ref="E3:N3"/>
    <mergeCell ref="C5:O5"/>
    <mergeCell ref="A19:C19"/>
    <mergeCell ref="A7:I7"/>
  </mergeCells>
  <pageMargins left="0.31496062992125984" right="0.31496062992125984" top="0.35433070866141736" bottom="0.35433070866141736" header="0.11811023622047245" footer="0.11811023622047245"/>
  <pageSetup paperSize="9" scale="91" orientation="landscape" r:id="rId1"/>
  <headerFooter>
    <oddFooter>&amp;CWalter van Dongen (wedstrijdleider JBV Amorti Zevenbergen)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40"/>
  <sheetViews>
    <sheetView zoomScale="75" zoomScaleNormal="75" workbookViewId="0">
      <selection activeCell="U4" sqref="U4"/>
    </sheetView>
  </sheetViews>
  <sheetFormatPr defaultRowHeight="14.25" x14ac:dyDescent="0.45"/>
  <cols>
    <col min="1" max="1" width="3.86328125" customWidth="1"/>
    <col min="2" max="2" width="20.1328125" customWidth="1"/>
    <col min="3" max="3" width="4.1328125" customWidth="1"/>
    <col min="4" max="4" width="6.73046875" customWidth="1"/>
    <col min="5" max="5" width="10.86328125" customWidth="1"/>
    <col min="6" max="6" width="8.86328125" customWidth="1"/>
    <col min="7" max="7" width="10.59765625" customWidth="1"/>
    <col min="8" max="8" width="5" customWidth="1"/>
    <col min="9" max="9" width="6.73046875" customWidth="1"/>
    <col min="10" max="10" width="0.73046875" customWidth="1"/>
    <col min="11" max="11" width="3.86328125" customWidth="1"/>
    <col min="12" max="12" width="20.1328125" customWidth="1"/>
    <col min="13" max="13" width="4.3984375" customWidth="1"/>
    <col min="14" max="14" width="6.59765625" customWidth="1"/>
    <col min="15" max="15" width="10.86328125" customWidth="1"/>
    <col min="16" max="16" width="8.86328125" customWidth="1"/>
    <col min="17" max="17" width="10.59765625" customWidth="1"/>
    <col min="18" max="18" width="5" customWidth="1"/>
    <col min="19" max="19" width="6.73046875" customWidth="1"/>
  </cols>
  <sheetData>
    <row r="1" spans="1:20" ht="30" customHeight="1" x14ac:dyDescent="0.45"/>
    <row r="2" spans="1:20" ht="30.75" customHeight="1" x14ac:dyDescent="0.45"/>
    <row r="3" spans="1:20" ht="21" thickBot="1" x14ac:dyDescent="0.5">
      <c r="B3" s="119"/>
      <c r="C3" s="119"/>
      <c r="D3" s="119"/>
      <c r="E3" s="293" t="s">
        <v>129</v>
      </c>
      <c r="F3" s="293"/>
      <c r="G3" s="293"/>
      <c r="H3" s="293"/>
      <c r="I3" s="293"/>
      <c r="J3" s="293"/>
      <c r="K3" s="293"/>
      <c r="L3" s="293"/>
      <c r="M3" s="293"/>
      <c r="N3" s="293"/>
      <c r="O3" s="119"/>
      <c r="P3" s="119"/>
      <c r="Q3" s="119"/>
      <c r="R3" s="119"/>
      <c r="S3" s="119"/>
      <c r="T3" s="119"/>
    </row>
    <row r="4" spans="1:20" ht="30.75" thickTop="1" thickBot="1" x14ac:dyDescent="0.5">
      <c r="B4" s="122"/>
      <c r="C4" s="122"/>
      <c r="D4" s="122"/>
      <c r="E4" s="287" t="s">
        <v>37</v>
      </c>
      <c r="F4" s="288"/>
      <c r="G4" s="288"/>
      <c r="H4" s="288"/>
      <c r="I4" s="288"/>
      <c r="J4" s="288"/>
      <c r="K4" s="288"/>
      <c r="L4" s="288"/>
      <c r="M4" s="288"/>
      <c r="N4" s="289"/>
      <c r="O4" s="121"/>
      <c r="P4" s="122"/>
      <c r="Q4" s="122"/>
      <c r="R4" s="122"/>
      <c r="S4" s="122"/>
      <c r="T4" s="121"/>
    </row>
    <row r="5" spans="1:20" ht="23.25" customHeight="1" thickTop="1" x14ac:dyDescent="0.45">
      <c r="B5" s="120"/>
      <c r="C5" s="294" t="s">
        <v>192</v>
      </c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123"/>
      <c r="Q5" s="120"/>
      <c r="R5" s="120"/>
      <c r="S5" s="120"/>
      <c r="T5" s="120"/>
    </row>
    <row r="7" spans="1:20" ht="26.25" customHeight="1" x14ac:dyDescent="0.45">
      <c r="A7" s="298" t="s">
        <v>92</v>
      </c>
      <c r="B7" s="299"/>
      <c r="C7" s="299"/>
      <c r="D7" s="299"/>
      <c r="E7" s="299"/>
      <c r="F7" s="299"/>
      <c r="G7" s="299"/>
      <c r="H7" s="299"/>
      <c r="I7" s="300"/>
      <c r="K7" s="298" t="s">
        <v>94</v>
      </c>
      <c r="L7" s="299"/>
      <c r="M7" s="299"/>
      <c r="N7" s="299"/>
      <c r="O7" s="299"/>
      <c r="P7" s="299"/>
      <c r="Q7" s="299"/>
      <c r="R7" s="299"/>
      <c r="S7" s="300"/>
    </row>
    <row r="8" spans="1:20" x14ac:dyDescent="0.45">
      <c r="A8" s="301" t="s">
        <v>74</v>
      </c>
      <c r="B8" s="61" t="s">
        <v>50</v>
      </c>
      <c r="C8" s="61" t="s">
        <v>52</v>
      </c>
      <c r="D8" s="61" t="s">
        <v>57</v>
      </c>
      <c r="E8" s="61" t="s">
        <v>60</v>
      </c>
      <c r="F8" s="61" t="s">
        <v>62</v>
      </c>
      <c r="G8" s="61" t="s">
        <v>65</v>
      </c>
      <c r="H8" s="61" t="s">
        <v>120</v>
      </c>
      <c r="I8" s="301" t="s">
        <v>75</v>
      </c>
      <c r="J8" s="62"/>
      <c r="K8" s="301" t="s">
        <v>74</v>
      </c>
      <c r="L8" s="61" t="s">
        <v>50</v>
      </c>
      <c r="M8" s="61" t="s">
        <v>52</v>
      </c>
      <c r="N8" s="61" t="s">
        <v>57</v>
      </c>
      <c r="O8" s="61" t="s">
        <v>60</v>
      </c>
      <c r="P8" s="61" t="s">
        <v>62</v>
      </c>
      <c r="Q8" s="61" t="s">
        <v>65</v>
      </c>
      <c r="R8" s="61" t="s">
        <v>120</v>
      </c>
      <c r="S8" s="301" t="s">
        <v>75</v>
      </c>
    </row>
    <row r="9" spans="1:20" x14ac:dyDescent="0.45">
      <c r="A9" s="302"/>
      <c r="B9" s="63" t="s">
        <v>49</v>
      </c>
      <c r="C9" s="63" t="s">
        <v>53</v>
      </c>
      <c r="D9" s="63" t="s">
        <v>58</v>
      </c>
      <c r="E9" s="63" t="s">
        <v>60</v>
      </c>
      <c r="F9" s="63" t="s">
        <v>63</v>
      </c>
      <c r="G9" s="63" t="s">
        <v>66</v>
      </c>
      <c r="H9" s="63" t="s">
        <v>121</v>
      </c>
      <c r="I9" s="302"/>
      <c r="J9" s="62"/>
      <c r="K9" s="302"/>
      <c r="L9" s="63" t="s">
        <v>49</v>
      </c>
      <c r="M9" s="63" t="s">
        <v>53</v>
      </c>
      <c r="N9" s="63" t="s">
        <v>58</v>
      </c>
      <c r="O9" s="63" t="s">
        <v>60</v>
      </c>
      <c r="P9" s="63" t="s">
        <v>63</v>
      </c>
      <c r="Q9" s="63" t="s">
        <v>66</v>
      </c>
      <c r="R9" s="63" t="s">
        <v>121</v>
      </c>
      <c r="S9" s="302"/>
    </row>
    <row r="10" spans="1:20" x14ac:dyDescent="0.45">
      <c r="A10" s="303"/>
      <c r="B10" s="64" t="s">
        <v>51</v>
      </c>
      <c r="C10" s="64" t="s">
        <v>54</v>
      </c>
      <c r="D10" s="64" t="s">
        <v>59</v>
      </c>
      <c r="E10" s="64" t="s">
        <v>61</v>
      </c>
      <c r="F10" s="64" t="s">
        <v>64</v>
      </c>
      <c r="G10" s="64" t="s">
        <v>67</v>
      </c>
      <c r="H10" s="64" t="s">
        <v>122</v>
      </c>
      <c r="I10" s="303"/>
      <c r="J10" s="62"/>
      <c r="K10" s="303"/>
      <c r="L10" s="64" t="s">
        <v>51</v>
      </c>
      <c r="M10" s="64" t="s">
        <v>54</v>
      </c>
      <c r="N10" s="64" t="s">
        <v>59</v>
      </c>
      <c r="O10" s="64" t="s">
        <v>61</v>
      </c>
      <c r="P10" s="64" t="s">
        <v>64</v>
      </c>
      <c r="Q10" s="64" t="s">
        <v>67</v>
      </c>
      <c r="R10" s="64" t="s">
        <v>122</v>
      </c>
      <c r="S10" s="303"/>
    </row>
    <row r="11" spans="1:20" x14ac:dyDescent="0.45">
      <c r="A11" s="79" t="s">
        <v>1</v>
      </c>
      <c r="B11" s="65" t="str">
        <f>Teams!D23</f>
        <v>Kevin van Hees</v>
      </c>
      <c r="C11" s="65">
        <f>Teams!E23</f>
        <v>200</v>
      </c>
      <c r="D11" s="65">
        <f>'1-2-3'!F37</f>
        <v>2</v>
      </c>
      <c r="E11" s="65">
        <f>'1-2-3'!G37</f>
        <v>200</v>
      </c>
      <c r="F11" s="65">
        <f>'1-2-3'!H37</f>
        <v>15</v>
      </c>
      <c r="G11" s="66">
        <f>E11/F11</f>
        <v>13.333333333333334</v>
      </c>
      <c r="H11" s="65">
        <f>'1-2-3'!J37</f>
        <v>46</v>
      </c>
      <c r="I11" s="67">
        <f>E11/C11*100</f>
        <v>100</v>
      </c>
      <c r="J11" s="62"/>
      <c r="K11" s="79" t="s">
        <v>29</v>
      </c>
      <c r="L11" s="65" t="str">
        <f>Teams!D10</f>
        <v>Jeffrey van Heesch</v>
      </c>
      <c r="M11" s="65">
        <f>Teams!E10</f>
        <v>250</v>
      </c>
      <c r="N11" s="65">
        <f>'1-2-3'!F36</f>
        <v>0</v>
      </c>
      <c r="O11" s="65">
        <f>'1-2-3'!G36</f>
        <v>144</v>
      </c>
      <c r="P11" s="65">
        <f>'1-2-3'!H36</f>
        <v>15</v>
      </c>
      <c r="Q11" s="66">
        <f>O11/P11</f>
        <v>9.6</v>
      </c>
      <c r="R11" s="65">
        <f>'1-2-3'!J36</f>
        <v>52</v>
      </c>
      <c r="S11" s="67">
        <f>O11/M11*100</f>
        <v>57.599999999999994</v>
      </c>
    </row>
    <row r="12" spans="1:20" x14ac:dyDescent="0.45">
      <c r="A12" s="80" t="s">
        <v>2</v>
      </c>
      <c r="B12" s="68" t="str">
        <f>Teams!D24</f>
        <v>Nino Coeckelbergs</v>
      </c>
      <c r="C12" s="68">
        <f>Teams!E24</f>
        <v>140</v>
      </c>
      <c r="D12" s="68">
        <f>'4-5-6'!F20</f>
        <v>0</v>
      </c>
      <c r="E12" s="68">
        <f>'4-5-6'!G20</f>
        <v>108</v>
      </c>
      <c r="F12" s="68">
        <f>'4-5-6'!H20</f>
        <v>6</v>
      </c>
      <c r="G12" s="69">
        <f>E12/F12</f>
        <v>18</v>
      </c>
      <c r="H12" s="68">
        <f>'4-5-6'!J20</f>
        <v>51</v>
      </c>
      <c r="I12" s="70">
        <f>E12/C12*100</f>
        <v>77.142857142857153</v>
      </c>
      <c r="J12" s="62"/>
      <c r="K12" s="80" t="s">
        <v>30</v>
      </c>
      <c r="L12" s="68" t="str">
        <f>Teams!D11</f>
        <v>Leon Dudink</v>
      </c>
      <c r="M12" s="68">
        <f>Teams!E11</f>
        <v>225</v>
      </c>
      <c r="N12" s="68">
        <f>'4-5-6'!F19</f>
        <v>2</v>
      </c>
      <c r="O12" s="68">
        <f>'4-5-6'!G19</f>
        <v>225</v>
      </c>
      <c r="P12" s="68">
        <f>'4-5-6'!H19</f>
        <v>6</v>
      </c>
      <c r="Q12" s="69">
        <f>O12/P12</f>
        <v>37.5</v>
      </c>
      <c r="R12" s="68">
        <f>'4-5-6'!J19</f>
        <v>114</v>
      </c>
      <c r="S12" s="70">
        <f>O12/M12*100</f>
        <v>100</v>
      </c>
    </row>
    <row r="13" spans="1:20" x14ac:dyDescent="0.45">
      <c r="A13" s="80" t="s">
        <v>3</v>
      </c>
      <c r="B13" s="68" t="str">
        <f>Teams!D25</f>
        <v>Tim van Hoek</v>
      </c>
      <c r="C13" s="68">
        <f>Teams!E25</f>
        <v>140</v>
      </c>
      <c r="D13" s="68">
        <f>'4-5-6'!F48</f>
        <v>0</v>
      </c>
      <c r="E13" s="68">
        <f>'4-5-6'!G48</f>
        <v>98</v>
      </c>
      <c r="F13" s="68">
        <f>'4-5-6'!H48</f>
        <v>17</v>
      </c>
      <c r="G13" s="69">
        <f t="shared" ref="G13:G17" si="0">E13/F13</f>
        <v>5.7647058823529411</v>
      </c>
      <c r="H13" s="68">
        <f>'4-5-6'!J48</f>
        <v>13</v>
      </c>
      <c r="I13" s="70">
        <f t="shared" ref="I13:I18" si="1">E13/C13*100</f>
        <v>70</v>
      </c>
      <c r="J13" s="62"/>
      <c r="K13" s="80" t="s">
        <v>31</v>
      </c>
      <c r="L13" s="68" t="str">
        <f>Teams!D12</f>
        <v>Piet Kok</v>
      </c>
      <c r="M13" s="68">
        <f>Teams!E12</f>
        <v>140</v>
      </c>
      <c r="N13" s="68">
        <f>'4-5-6'!F47</f>
        <v>2</v>
      </c>
      <c r="O13" s="68">
        <f>'4-5-6'!G47</f>
        <v>140</v>
      </c>
      <c r="P13" s="68">
        <f>'4-5-6'!H47</f>
        <v>17</v>
      </c>
      <c r="Q13" s="69">
        <f t="shared" ref="Q13:Q17" si="2">O13/P13</f>
        <v>8.235294117647058</v>
      </c>
      <c r="R13" s="68">
        <f>'4-5-6'!J47</f>
        <v>37</v>
      </c>
      <c r="S13" s="70">
        <f t="shared" ref="S13:S18" si="3">O13/M13*100</f>
        <v>100</v>
      </c>
    </row>
    <row r="14" spans="1:20" x14ac:dyDescent="0.45">
      <c r="A14" s="80" t="s">
        <v>4</v>
      </c>
      <c r="B14" s="68" t="str">
        <f>Teams!D26</f>
        <v>Rémy Dhayer</v>
      </c>
      <c r="C14" s="68">
        <f>Teams!E26</f>
        <v>110</v>
      </c>
      <c r="D14" s="68">
        <f>'1-2-3'!F28</f>
        <v>2</v>
      </c>
      <c r="E14" s="68">
        <f>'1-2-3'!G28</f>
        <v>110</v>
      </c>
      <c r="F14" s="68">
        <f>'1-2-3'!H28</f>
        <v>23</v>
      </c>
      <c r="G14" s="69">
        <f t="shared" si="0"/>
        <v>4.7826086956521738</v>
      </c>
      <c r="H14" s="68">
        <f>'1-2-3'!J28</f>
        <v>24</v>
      </c>
      <c r="I14" s="70">
        <f t="shared" si="1"/>
        <v>100</v>
      </c>
      <c r="J14" s="62"/>
      <c r="K14" s="80" t="s">
        <v>32</v>
      </c>
      <c r="L14" s="68" t="str">
        <f>Teams!D13</f>
        <v>Marius Kroonen</v>
      </c>
      <c r="M14" s="68">
        <f>Teams!E13</f>
        <v>65</v>
      </c>
      <c r="N14" s="68">
        <f>'1-2-3'!F27</f>
        <v>0</v>
      </c>
      <c r="O14" s="68">
        <f>'1-2-3'!G27</f>
        <v>35</v>
      </c>
      <c r="P14" s="68">
        <f>'1-2-3'!H27</f>
        <v>23</v>
      </c>
      <c r="Q14" s="69">
        <f t="shared" si="2"/>
        <v>1.5217391304347827</v>
      </c>
      <c r="R14" s="68">
        <f>'1-2-3'!J27</f>
        <v>10</v>
      </c>
      <c r="S14" s="70">
        <f t="shared" si="3"/>
        <v>53.846153846153847</v>
      </c>
    </row>
    <row r="15" spans="1:20" x14ac:dyDescent="0.45">
      <c r="A15" s="80" t="s">
        <v>5</v>
      </c>
      <c r="B15" s="68" t="str">
        <f>Teams!D27</f>
        <v>Clovis Boulanger</v>
      </c>
      <c r="C15" s="68">
        <f>Teams!E27</f>
        <v>50</v>
      </c>
      <c r="D15" s="68">
        <f>'1-2-3'!F51</f>
        <v>2</v>
      </c>
      <c r="E15" s="68">
        <f>'1-2-3'!G51</f>
        <v>50</v>
      </c>
      <c r="F15" s="68">
        <f>'1-2-3'!H51</f>
        <v>32</v>
      </c>
      <c r="G15" s="69">
        <f t="shared" si="0"/>
        <v>1.5625</v>
      </c>
      <c r="H15" s="68">
        <f>'1-2-3'!J51</f>
        <v>7</v>
      </c>
      <c r="I15" s="70">
        <f t="shared" si="1"/>
        <v>100</v>
      </c>
      <c r="J15" s="62"/>
      <c r="K15" s="80" t="s">
        <v>33</v>
      </c>
      <c r="L15" s="68" t="str">
        <f>Teams!D14</f>
        <v>Arno Coenradi</v>
      </c>
      <c r="M15" s="68">
        <f>Teams!E14</f>
        <v>44</v>
      </c>
      <c r="N15" s="68">
        <f>'1-2-3'!F50</f>
        <v>0</v>
      </c>
      <c r="O15" s="68">
        <f>'1-2-3'!G50</f>
        <v>35</v>
      </c>
      <c r="P15" s="71">
        <f>'1-2-3'!H50</f>
        <v>32</v>
      </c>
      <c r="Q15" s="69">
        <f t="shared" si="2"/>
        <v>1.09375</v>
      </c>
      <c r="R15" s="68">
        <f>'1-2-3'!J50</f>
        <v>4</v>
      </c>
      <c r="S15" s="70">
        <f t="shared" si="3"/>
        <v>79.545454545454547</v>
      </c>
    </row>
    <row r="16" spans="1:20" x14ac:dyDescent="0.45">
      <c r="A16" s="80" t="s">
        <v>6</v>
      </c>
      <c r="B16" s="68" t="str">
        <f>Teams!D28</f>
        <v>Matteo Vanroose</v>
      </c>
      <c r="C16" s="68">
        <f>Teams!E28</f>
        <v>41</v>
      </c>
      <c r="D16" s="68">
        <f>'4-5-6'!F30</f>
        <v>0</v>
      </c>
      <c r="E16" s="68">
        <f>'4-5-6'!G30</f>
        <v>28</v>
      </c>
      <c r="F16" s="68">
        <f>'4-5-6'!H30</f>
        <v>27</v>
      </c>
      <c r="G16" s="69">
        <f t="shared" si="0"/>
        <v>1.037037037037037</v>
      </c>
      <c r="H16" s="68">
        <f>'4-5-6'!J30</f>
        <v>5</v>
      </c>
      <c r="I16" s="70">
        <f t="shared" si="1"/>
        <v>68.292682926829272</v>
      </c>
      <c r="J16" s="62"/>
      <c r="K16" s="80" t="s">
        <v>34</v>
      </c>
      <c r="L16" s="68" t="str">
        <f>Teams!D15</f>
        <v>Rick de Wit</v>
      </c>
      <c r="M16" s="68">
        <f>Teams!E15</f>
        <v>35</v>
      </c>
      <c r="N16" s="68">
        <f>'4-5-6'!F31</f>
        <v>2</v>
      </c>
      <c r="O16" s="68">
        <f>'4-5-6'!G31</f>
        <v>35</v>
      </c>
      <c r="P16" s="68">
        <f>'4-5-6'!H31</f>
        <v>27</v>
      </c>
      <c r="Q16" s="69">
        <f t="shared" si="2"/>
        <v>1.2962962962962963</v>
      </c>
      <c r="R16" s="68">
        <f>'4-5-6'!J31</f>
        <v>4</v>
      </c>
      <c r="S16" s="70">
        <f t="shared" si="3"/>
        <v>100</v>
      </c>
    </row>
    <row r="17" spans="1:19" x14ac:dyDescent="0.45">
      <c r="A17" s="80" t="s">
        <v>7</v>
      </c>
      <c r="B17" s="68" t="str">
        <f>Teams!D29</f>
        <v>Dylan Parent</v>
      </c>
      <c r="C17" s="68">
        <f>Teams!E29</f>
        <v>40</v>
      </c>
      <c r="D17" s="68">
        <f>'1-2-3'!F14</f>
        <v>2</v>
      </c>
      <c r="E17" s="68">
        <f>'1-2-3'!G14</f>
        <v>40</v>
      </c>
      <c r="F17" s="68">
        <f>'1-2-3'!H14</f>
        <v>43</v>
      </c>
      <c r="G17" s="72">
        <f t="shared" si="0"/>
        <v>0.93023255813953487</v>
      </c>
      <c r="H17" s="68">
        <f>'1-2-3'!J14</f>
        <v>7</v>
      </c>
      <c r="I17" s="70">
        <f t="shared" si="1"/>
        <v>100</v>
      </c>
      <c r="J17" s="62"/>
      <c r="K17" s="80" t="s">
        <v>35</v>
      </c>
      <c r="L17" s="68" t="str">
        <f>Teams!D16</f>
        <v>Bradley Roeten</v>
      </c>
      <c r="M17" s="68">
        <f>Teams!E16</f>
        <v>28</v>
      </c>
      <c r="N17" s="68">
        <f>'1-2-3'!F13</f>
        <v>0</v>
      </c>
      <c r="O17" s="68">
        <f>'1-2-3'!G13</f>
        <v>26</v>
      </c>
      <c r="P17" s="68">
        <f>'1-2-3'!H13</f>
        <v>43</v>
      </c>
      <c r="Q17" s="72">
        <f t="shared" si="2"/>
        <v>0.60465116279069764</v>
      </c>
      <c r="R17" s="68">
        <f>'1-2-3'!J13</f>
        <v>3</v>
      </c>
      <c r="S17" s="70">
        <f t="shared" si="3"/>
        <v>92.857142857142861</v>
      </c>
    </row>
    <row r="18" spans="1:19" x14ac:dyDescent="0.45">
      <c r="A18" s="81" t="s">
        <v>8</v>
      </c>
      <c r="B18" s="257" t="str">
        <f>Teams!D30</f>
        <v>Kevin vande Moortele</v>
      </c>
      <c r="C18" s="257">
        <f>Teams!E30</f>
        <v>20</v>
      </c>
      <c r="D18" s="73">
        <f>'1-2-3'!F47</f>
        <v>2</v>
      </c>
      <c r="E18" s="73">
        <f>'1-2-3'!G47</f>
        <v>20</v>
      </c>
      <c r="F18" s="73">
        <f>'1-2-3'!H47</f>
        <v>28</v>
      </c>
      <c r="G18" s="74">
        <f>E18/F18</f>
        <v>0.7142857142857143</v>
      </c>
      <c r="H18" s="73">
        <f>'1-2-3'!J47</f>
        <v>4</v>
      </c>
      <c r="I18" s="75">
        <f t="shared" si="1"/>
        <v>100</v>
      </c>
      <c r="J18" s="62"/>
      <c r="K18" s="81" t="s">
        <v>36</v>
      </c>
      <c r="L18" s="257" t="str">
        <f>Teams!D17</f>
        <v>Dennis Engelen</v>
      </c>
      <c r="M18" s="257">
        <f>Teams!E17</f>
        <v>22</v>
      </c>
      <c r="N18" s="73">
        <f>'1-2-3'!F48</f>
        <v>0</v>
      </c>
      <c r="O18" s="73">
        <f>'1-2-3'!G48</f>
        <v>8</v>
      </c>
      <c r="P18" s="73">
        <f>'1-2-3'!H48</f>
        <v>28</v>
      </c>
      <c r="Q18" s="74">
        <f>O18/P18</f>
        <v>0.2857142857142857</v>
      </c>
      <c r="R18" s="73">
        <f>'1-2-3'!J48</f>
        <v>2</v>
      </c>
      <c r="S18" s="75">
        <f t="shared" si="3"/>
        <v>36.363636363636367</v>
      </c>
    </row>
    <row r="19" spans="1:19" x14ac:dyDescent="0.45">
      <c r="A19" s="295" t="s">
        <v>91</v>
      </c>
      <c r="B19" s="296"/>
      <c r="C19" s="297"/>
      <c r="D19" s="76">
        <f>SUM(D11:D18)</f>
        <v>10</v>
      </c>
      <c r="E19" s="76">
        <f t="shared" ref="E19:F19" si="4">SUM(E11:E18)</f>
        <v>654</v>
      </c>
      <c r="F19" s="76">
        <f t="shared" si="4"/>
        <v>191</v>
      </c>
      <c r="G19" s="77"/>
      <c r="H19" s="78"/>
      <c r="I19" s="84">
        <f>E19/Teams!I30*100</f>
        <v>88.259109311740886</v>
      </c>
      <c r="J19" s="62"/>
      <c r="K19" s="295" t="s">
        <v>91</v>
      </c>
      <c r="L19" s="296"/>
      <c r="M19" s="297"/>
      <c r="N19" s="76">
        <f>SUM(N11:N18)</f>
        <v>6</v>
      </c>
      <c r="O19" s="76">
        <f t="shared" ref="O19:P19" si="5">SUM(O11:O18)</f>
        <v>648</v>
      </c>
      <c r="P19" s="76">
        <f t="shared" si="5"/>
        <v>191</v>
      </c>
      <c r="Q19" s="77"/>
      <c r="R19" s="78"/>
      <c r="S19" s="84">
        <f>O19/Teams!I17*100</f>
        <v>80.098887515451182</v>
      </c>
    </row>
    <row r="20" spans="1:19" x14ac:dyDescent="0.4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  <c r="N20" s="62"/>
      <c r="O20" s="62"/>
      <c r="P20" s="62"/>
      <c r="Q20" s="62"/>
      <c r="R20" s="62"/>
      <c r="S20" s="62"/>
    </row>
    <row r="21" spans="1:19" ht="22.15" x14ac:dyDescent="0.45">
      <c r="A21" s="298" t="s">
        <v>94</v>
      </c>
      <c r="B21" s="299"/>
      <c r="C21" s="299"/>
      <c r="D21" s="299"/>
      <c r="E21" s="299"/>
      <c r="F21" s="299"/>
      <c r="G21" s="299"/>
      <c r="H21" s="299"/>
      <c r="I21" s="300"/>
      <c r="J21" s="62"/>
      <c r="K21" s="298" t="s">
        <v>92</v>
      </c>
      <c r="L21" s="299"/>
      <c r="M21" s="299"/>
      <c r="N21" s="299"/>
      <c r="O21" s="299"/>
      <c r="P21" s="299"/>
      <c r="Q21" s="299"/>
      <c r="R21" s="299"/>
      <c r="S21" s="300"/>
    </row>
    <row r="22" spans="1:19" x14ac:dyDescent="0.45">
      <c r="A22" s="301" t="s">
        <v>74</v>
      </c>
      <c r="B22" s="61" t="s">
        <v>50</v>
      </c>
      <c r="C22" s="61" t="s">
        <v>52</v>
      </c>
      <c r="D22" s="61" t="s">
        <v>57</v>
      </c>
      <c r="E22" s="61" t="s">
        <v>60</v>
      </c>
      <c r="F22" s="61" t="s">
        <v>62</v>
      </c>
      <c r="G22" s="61" t="s">
        <v>65</v>
      </c>
      <c r="H22" s="61" t="s">
        <v>120</v>
      </c>
      <c r="I22" s="301" t="s">
        <v>75</v>
      </c>
      <c r="J22" s="62"/>
      <c r="K22" s="301" t="s">
        <v>74</v>
      </c>
      <c r="L22" s="61" t="s">
        <v>50</v>
      </c>
      <c r="M22" s="61" t="s">
        <v>52</v>
      </c>
      <c r="N22" s="61" t="s">
        <v>57</v>
      </c>
      <c r="O22" s="61" t="s">
        <v>60</v>
      </c>
      <c r="P22" s="61" t="s">
        <v>62</v>
      </c>
      <c r="Q22" s="61" t="s">
        <v>65</v>
      </c>
      <c r="R22" s="61" t="s">
        <v>120</v>
      </c>
      <c r="S22" s="301" t="s">
        <v>75</v>
      </c>
    </row>
    <row r="23" spans="1:19" x14ac:dyDescent="0.45">
      <c r="A23" s="302"/>
      <c r="B23" s="63" t="s">
        <v>49</v>
      </c>
      <c r="C23" s="63" t="s">
        <v>53</v>
      </c>
      <c r="D23" s="63" t="s">
        <v>58</v>
      </c>
      <c r="E23" s="63" t="s">
        <v>60</v>
      </c>
      <c r="F23" s="63" t="s">
        <v>63</v>
      </c>
      <c r="G23" s="63" t="s">
        <v>66</v>
      </c>
      <c r="H23" s="63" t="s">
        <v>121</v>
      </c>
      <c r="I23" s="302"/>
      <c r="J23" s="62"/>
      <c r="K23" s="302"/>
      <c r="L23" s="63" t="s">
        <v>49</v>
      </c>
      <c r="M23" s="63" t="s">
        <v>53</v>
      </c>
      <c r="N23" s="63" t="s">
        <v>58</v>
      </c>
      <c r="O23" s="63" t="s">
        <v>60</v>
      </c>
      <c r="P23" s="63" t="s">
        <v>63</v>
      </c>
      <c r="Q23" s="63" t="s">
        <v>66</v>
      </c>
      <c r="R23" s="63" t="s">
        <v>121</v>
      </c>
      <c r="S23" s="302"/>
    </row>
    <row r="24" spans="1:19" x14ac:dyDescent="0.45">
      <c r="A24" s="303"/>
      <c r="B24" s="64" t="s">
        <v>51</v>
      </c>
      <c r="C24" s="64" t="s">
        <v>54</v>
      </c>
      <c r="D24" s="64" t="s">
        <v>59</v>
      </c>
      <c r="E24" s="64" t="s">
        <v>61</v>
      </c>
      <c r="F24" s="64" t="s">
        <v>64</v>
      </c>
      <c r="G24" s="64" t="s">
        <v>67</v>
      </c>
      <c r="H24" s="64" t="s">
        <v>122</v>
      </c>
      <c r="I24" s="303"/>
      <c r="J24" s="62"/>
      <c r="K24" s="303"/>
      <c r="L24" s="64" t="s">
        <v>51</v>
      </c>
      <c r="M24" s="64" t="s">
        <v>54</v>
      </c>
      <c r="N24" s="64" t="s">
        <v>59</v>
      </c>
      <c r="O24" s="64" t="s">
        <v>61</v>
      </c>
      <c r="P24" s="64" t="s">
        <v>64</v>
      </c>
      <c r="Q24" s="64" t="s">
        <v>67</v>
      </c>
      <c r="R24" s="64" t="s">
        <v>122</v>
      </c>
      <c r="S24" s="303"/>
    </row>
    <row r="25" spans="1:19" x14ac:dyDescent="0.45">
      <c r="A25" s="79" t="s">
        <v>29</v>
      </c>
      <c r="B25" s="65" t="str">
        <f>Teams!D10</f>
        <v>Jeffrey van Heesch</v>
      </c>
      <c r="C25" s="65">
        <f>Teams!E10</f>
        <v>250</v>
      </c>
      <c r="D25" s="65">
        <f>'7-8-9'!F42</f>
        <v>0</v>
      </c>
      <c r="E25" s="65">
        <f>'7-8-9'!G42</f>
        <v>198</v>
      </c>
      <c r="F25" s="65">
        <f>'7-8-9'!H42</f>
        <v>12</v>
      </c>
      <c r="G25" s="66">
        <f>E25/F25</f>
        <v>16.5</v>
      </c>
      <c r="H25" s="65">
        <f>'7-8-9'!J42</f>
        <v>77</v>
      </c>
      <c r="I25" s="67">
        <f>E25/C25*100</f>
        <v>79.2</v>
      </c>
      <c r="J25" s="62"/>
      <c r="K25" s="79" t="s">
        <v>1</v>
      </c>
      <c r="L25" s="65" t="str">
        <f>Teams!D23</f>
        <v>Kevin van Hees</v>
      </c>
      <c r="M25" s="65">
        <f>Teams!E23</f>
        <v>200</v>
      </c>
      <c r="N25" s="65">
        <f>'7-8-9'!F41</f>
        <v>2</v>
      </c>
      <c r="O25" s="65">
        <f>'7-8-9'!G41</f>
        <v>200</v>
      </c>
      <c r="P25" s="65">
        <f>'7-8-9'!H41</f>
        <v>12</v>
      </c>
      <c r="Q25" s="66">
        <f>O25/P25</f>
        <v>16.666666666666668</v>
      </c>
      <c r="R25" s="65">
        <f>'7-8-9'!J41</f>
        <v>86</v>
      </c>
      <c r="S25" s="67">
        <f>O25/M25*100</f>
        <v>100</v>
      </c>
    </row>
    <row r="26" spans="1:19" x14ac:dyDescent="0.45">
      <c r="A26" s="80" t="s">
        <v>30</v>
      </c>
      <c r="B26" s="68" t="str">
        <f>Teams!D11</f>
        <v>Leon Dudink</v>
      </c>
      <c r="C26" s="68">
        <f>Teams!E11</f>
        <v>225</v>
      </c>
      <c r="D26" s="68">
        <f>'10-11-12'!F11</f>
        <v>0</v>
      </c>
      <c r="E26" s="68">
        <f>'10-11-12'!G11</f>
        <v>124</v>
      </c>
      <c r="F26" s="68">
        <f>'10-11-12'!H11</f>
        <v>13</v>
      </c>
      <c r="G26" s="69">
        <f>E26/F26</f>
        <v>9.5384615384615383</v>
      </c>
      <c r="H26" s="68">
        <f>'10-11-12'!J11</f>
        <v>41</v>
      </c>
      <c r="I26" s="70">
        <f>E26/C26*100</f>
        <v>55.111111111111114</v>
      </c>
      <c r="J26" s="62"/>
      <c r="K26" s="80" t="s">
        <v>2</v>
      </c>
      <c r="L26" s="68" t="str">
        <f>Teams!D24</f>
        <v>Nino Coeckelbergs</v>
      </c>
      <c r="M26" s="68">
        <f>Teams!E24</f>
        <v>140</v>
      </c>
      <c r="N26" s="68">
        <f>'10-11-12'!F10</f>
        <v>2</v>
      </c>
      <c r="O26" s="68">
        <f>'10-11-12'!G10</f>
        <v>140</v>
      </c>
      <c r="P26" s="68">
        <f>'10-11-12'!H10</f>
        <v>13</v>
      </c>
      <c r="Q26" s="69">
        <f>O26/P26</f>
        <v>10.76923076923077</v>
      </c>
      <c r="R26" s="68">
        <f>'10-11-12'!J10</f>
        <v>32</v>
      </c>
      <c r="S26" s="70">
        <f>O26/M26*100</f>
        <v>100</v>
      </c>
    </row>
    <row r="27" spans="1:19" x14ac:dyDescent="0.45">
      <c r="A27" s="80" t="s">
        <v>31</v>
      </c>
      <c r="B27" s="68" t="str">
        <f>Teams!D12</f>
        <v>Piet Kok</v>
      </c>
      <c r="C27" s="68">
        <f>Teams!E12</f>
        <v>140</v>
      </c>
      <c r="D27" s="68">
        <f>'10-11-12'!F51</f>
        <v>2</v>
      </c>
      <c r="E27" s="68">
        <f>'10-11-12'!G51</f>
        <v>140</v>
      </c>
      <c r="F27" s="68">
        <f>'10-11-12'!H51</f>
        <v>21</v>
      </c>
      <c r="G27" s="69">
        <f t="shared" ref="G27:G31" si="6">E27/F27</f>
        <v>6.666666666666667</v>
      </c>
      <c r="H27" s="68">
        <f>'10-11-12'!J51</f>
        <v>28</v>
      </c>
      <c r="I27" s="70">
        <f t="shared" ref="I27:I32" si="7">E27/C27*100</f>
        <v>100</v>
      </c>
      <c r="J27" s="62"/>
      <c r="K27" s="80" t="s">
        <v>3</v>
      </c>
      <c r="L27" s="68" t="str">
        <f>Teams!D25</f>
        <v>Tim van Hoek</v>
      </c>
      <c r="M27" s="68">
        <f>Teams!E25</f>
        <v>140</v>
      </c>
      <c r="N27" s="68">
        <f>'10-11-12'!F50</f>
        <v>0</v>
      </c>
      <c r="O27" s="68">
        <f>'10-11-12'!G50</f>
        <v>107</v>
      </c>
      <c r="P27" s="68">
        <f>'10-11-12'!H50</f>
        <v>21</v>
      </c>
      <c r="Q27" s="69">
        <f t="shared" ref="Q27:Q31" si="8">O27/P27</f>
        <v>5.0952380952380949</v>
      </c>
      <c r="R27" s="68">
        <f>'10-11-12'!J50</f>
        <v>23</v>
      </c>
      <c r="S27" s="70">
        <f t="shared" ref="S27:S32" si="9">O27/M27*100</f>
        <v>76.428571428571416</v>
      </c>
    </row>
    <row r="28" spans="1:19" x14ac:dyDescent="0.45">
      <c r="A28" s="80" t="s">
        <v>32</v>
      </c>
      <c r="B28" s="68" t="str">
        <f>Teams!D13</f>
        <v>Marius Kroonen</v>
      </c>
      <c r="C28" s="68">
        <f>Teams!E13</f>
        <v>65</v>
      </c>
      <c r="D28" s="68">
        <f>'7-8-9'!F28</f>
        <v>2</v>
      </c>
      <c r="E28" s="68">
        <f>'7-8-9'!G28</f>
        <v>65</v>
      </c>
      <c r="F28" s="68">
        <f>'7-8-9'!H28</f>
        <v>20</v>
      </c>
      <c r="G28" s="69">
        <f t="shared" si="6"/>
        <v>3.25</v>
      </c>
      <c r="H28" s="68">
        <f>'7-8-9'!J28</f>
        <v>14</v>
      </c>
      <c r="I28" s="70">
        <f t="shared" si="7"/>
        <v>100</v>
      </c>
      <c r="J28" s="62"/>
      <c r="K28" s="80" t="s">
        <v>4</v>
      </c>
      <c r="L28" s="68" t="str">
        <f>Teams!D26</f>
        <v>Rémy Dhayer</v>
      </c>
      <c r="M28" s="68">
        <f>Teams!E26</f>
        <v>110</v>
      </c>
      <c r="N28" s="68">
        <f>'7-8-9'!F27</f>
        <v>0</v>
      </c>
      <c r="O28" s="68">
        <f>'7-8-9'!G27</f>
        <v>56</v>
      </c>
      <c r="P28" s="68">
        <f>'7-8-9'!H27</f>
        <v>20</v>
      </c>
      <c r="Q28" s="69">
        <f t="shared" si="8"/>
        <v>2.8</v>
      </c>
      <c r="R28" s="68">
        <f>'7-8-9'!J27</f>
        <v>9</v>
      </c>
      <c r="S28" s="70">
        <f t="shared" si="9"/>
        <v>50.909090909090907</v>
      </c>
    </row>
    <row r="29" spans="1:19" x14ac:dyDescent="0.45">
      <c r="A29" s="80" t="s">
        <v>33</v>
      </c>
      <c r="B29" s="68" t="str">
        <f>Teams!D14</f>
        <v>Arno Coenradi</v>
      </c>
      <c r="C29" s="68">
        <f>Teams!E14</f>
        <v>44</v>
      </c>
      <c r="D29" s="68">
        <f>'7-8-9'!F53</f>
        <v>0</v>
      </c>
      <c r="E29" s="68">
        <f>'7-8-9'!G53</f>
        <v>30</v>
      </c>
      <c r="F29" s="68">
        <f>'7-8-9'!H53</f>
        <v>26</v>
      </c>
      <c r="G29" s="69">
        <f t="shared" si="6"/>
        <v>1.1538461538461537</v>
      </c>
      <c r="H29" s="68">
        <f>'7-8-9'!J53</f>
        <v>8</v>
      </c>
      <c r="I29" s="70">
        <f t="shared" si="7"/>
        <v>68.181818181818173</v>
      </c>
      <c r="J29" s="62"/>
      <c r="K29" s="80" t="s">
        <v>5</v>
      </c>
      <c r="L29" s="68" t="str">
        <f>Teams!D27</f>
        <v>Clovis Boulanger</v>
      </c>
      <c r="M29" s="68">
        <f>Teams!E27</f>
        <v>50</v>
      </c>
      <c r="N29" s="68">
        <f>'7-8-9'!F52</f>
        <v>2</v>
      </c>
      <c r="O29" s="68">
        <f>'7-8-9'!G52</f>
        <v>50</v>
      </c>
      <c r="P29" s="68">
        <f>'7-8-9'!H52</f>
        <v>26</v>
      </c>
      <c r="Q29" s="69">
        <f t="shared" si="8"/>
        <v>1.9230769230769231</v>
      </c>
      <c r="R29" s="68">
        <f>'7-8-9'!J52</f>
        <v>6</v>
      </c>
      <c r="S29" s="70">
        <f t="shared" si="9"/>
        <v>100</v>
      </c>
    </row>
    <row r="30" spans="1:19" x14ac:dyDescent="0.45">
      <c r="A30" s="80" t="s">
        <v>34</v>
      </c>
      <c r="B30" s="68" t="str">
        <f>Teams!D15</f>
        <v>Rick de Wit</v>
      </c>
      <c r="C30" s="68">
        <f>Teams!E15</f>
        <v>35</v>
      </c>
      <c r="D30" s="68">
        <f>'10-11-12'!F33</f>
        <v>0</v>
      </c>
      <c r="E30" s="68">
        <f>'10-11-12'!G33</f>
        <v>13</v>
      </c>
      <c r="F30" s="68">
        <f>'10-11-12'!H33</f>
        <v>18</v>
      </c>
      <c r="G30" s="69">
        <f t="shared" si="6"/>
        <v>0.72222222222222221</v>
      </c>
      <c r="H30" s="68">
        <f>'10-11-12'!J33</f>
        <v>5</v>
      </c>
      <c r="I30" s="70">
        <f t="shared" si="7"/>
        <v>37.142857142857146</v>
      </c>
      <c r="J30" s="62"/>
      <c r="K30" s="80" t="s">
        <v>6</v>
      </c>
      <c r="L30" s="68" t="str">
        <f>Teams!D28</f>
        <v>Matteo Vanroose</v>
      </c>
      <c r="M30" s="68">
        <f>Teams!E28</f>
        <v>41</v>
      </c>
      <c r="N30" s="68">
        <f>'10-11-12'!F34</f>
        <v>2</v>
      </c>
      <c r="O30" s="68">
        <f>'10-11-12'!G34</f>
        <v>41</v>
      </c>
      <c r="P30" s="68">
        <f>'10-11-12'!H34</f>
        <v>18</v>
      </c>
      <c r="Q30" s="69">
        <f t="shared" si="8"/>
        <v>2.2777777777777777</v>
      </c>
      <c r="R30" s="68">
        <f>'10-11-12'!J34</f>
        <v>8</v>
      </c>
      <c r="S30" s="70">
        <f t="shared" si="9"/>
        <v>100</v>
      </c>
    </row>
    <row r="31" spans="1:19" x14ac:dyDescent="0.45">
      <c r="A31" s="80" t="s">
        <v>35</v>
      </c>
      <c r="B31" s="68" t="str">
        <f>Teams!D16</f>
        <v>Bradley Roeten</v>
      </c>
      <c r="C31" s="68">
        <f>Teams!E16</f>
        <v>28</v>
      </c>
      <c r="D31" s="68">
        <f>'7-8-9'!F17</f>
        <v>2</v>
      </c>
      <c r="E31" s="68">
        <f>'7-8-9'!G17</f>
        <v>28</v>
      </c>
      <c r="F31" s="68">
        <f>'7-8-9'!H17</f>
        <v>35</v>
      </c>
      <c r="G31" s="72">
        <f t="shared" si="6"/>
        <v>0.8</v>
      </c>
      <c r="H31" s="68">
        <f>'7-8-9'!J17</f>
        <v>4</v>
      </c>
      <c r="I31" s="70">
        <f t="shared" si="7"/>
        <v>100</v>
      </c>
      <c r="J31" s="62"/>
      <c r="K31" s="80" t="s">
        <v>7</v>
      </c>
      <c r="L31" s="68" t="str">
        <f>Teams!D29</f>
        <v>Dylan Parent</v>
      </c>
      <c r="M31" s="68">
        <f>Teams!E29</f>
        <v>40</v>
      </c>
      <c r="N31" s="68">
        <f>'7-8-9'!F16</f>
        <v>0</v>
      </c>
      <c r="O31" s="68">
        <f>'7-8-9'!G16</f>
        <v>35</v>
      </c>
      <c r="P31" s="68">
        <f>'7-8-9'!H16</f>
        <v>35</v>
      </c>
      <c r="Q31" s="72">
        <f t="shared" si="8"/>
        <v>1</v>
      </c>
      <c r="R31" s="68">
        <f>'7-8-9'!J16</f>
        <v>5</v>
      </c>
      <c r="S31" s="70">
        <f t="shared" si="9"/>
        <v>87.5</v>
      </c>
    </row>
    <row r="32" spans="1:19" x14ac:dyDescent="0.45">
      <c r="A32" s="81" t="s">
        <v>36</v>
      </c>
      <c r="B32" s="257" t="str">
        <f>Teams!D17</f>
        <v>Dennis Engelen</v>
      </c>
      <c r="C32" s="257">
        <f>Teams!E17</f>
        <v>22</v>
      </c>
      <c r="D32" s="73">
        <f>'7-8-9'!F55</f>
        <v>0</v>
      </c>
      <c r="E32" s="73">
        <f>'7-8-9'!G55</f>
        <v>21</v>
      </c>
      <c r="F32" s="73">
        <f>'7-8-9'!H55</f>
        <v>51</v>
      </c>
      <c r="G32" s="74">
        <f>E32/F32</f>
        <v>0.41176470588235292</v>
      </c>
      <c r="H32" s="73">
        <f>'7-8-9'!J55</f>
        <v>2</v>
      </c>
      <c r="I32" s="75">
        <f t="shared" si="7"/>
        <v>95.454545454545453</v>
      </c>
      <c r="J32" s="62"/>
      <c r="K32" s="81" t="s">
        <v>8</v>
      </c>
      <c r="L32" s="257" t="str">
        <f>Teams!D30</f>
        <v>Kevin vande Moortele</v>
      </c>
      <c r="M32" s="257">
        <f>Teams!E30</f>
        <v>20</v>
      </c>
      <c r="N32" s="73">
        <f>'7-8-9'!F56</f>
        <v>2</v>
      </c>
      <c r="O32" s="73">
        <f>'7-8-9'!G56</f>
        <v>20</v>
      </c>
      <c r="P32" s="73">
        <f>'7-8-9'!H56</f>
        <v>51</v>
      </c>
      <c r="Q32" s="74">
        <f>O32/P32</f>
        <v>0.39215686274509803</v>
      </c>
      <c r="R32" s="73">
        <f>'7-8-9'!J56</f>
        <v>2</v>
      </c>
      <c r="S32" s="75">
        <f t="shared" si="9"/>
        <v>100</v>
      </c>
    </row>
    <row r="33" spans="1:20" x14ac:dyDescent="0.45">
      <c r="A33" s="295" t="s">
        <v>91</v>
      </c>
      <c r="B33" s="296"/>
      <c r="C33" s="297"/>
      <c r="D33" s="76">
        <f>SUM(D25:D32)</f>
        <v>6</v>
      </c>
      <c r="E33" s="76">
        <f t="shared" ref="E33:F33" si="10">SUM(E25:E32)</f>
        <v>619</v>
      </c>
      <c r="F33" s="76">
        <f t="shared" si="10"/>
        <v>196</v>
      </c>
      <c r="G33" s="77"/>
      <c r="H33" s="78"/>
      <c r="I33" s="84">
        <f>E33/Teams!I17*100</f>
        <v>76.514215080346105</v>
      </c>
      <c r="J33" s="62"/>
      <c r="K33" s="295" t="s">
        <v>91</v>
      </c>
      <c r="L33" s="296"/>
      <c r="M33" s="297"/>
      <c r="N33" s="76">
        <f>SUM(N25:N32)</f>
        <v>10</v>
      </c>
      <c r="O33" s="76">
        <f t="shared" ref="O33:P33" si="11">SUM(O25:O32)</f>
        <v>649</v>
      </c>
      <c r="P33" s="76">
        <f t="shared" si="11"/>
        <v>196</v>
      </c>
      <c r="Q33" s="77"/>
      <c r="R33" s="78"/>
      <c r="S33" s="84">
        <f>O33/Teams!I30*100</f>
        <v>87.58434547908233</v>
      </c>
    </row>
    <row r="37" spans="1:20" x14ac:dyDescent="0.45">
      <c r="L37" s="60"/>
    </row>
    <row r="39" spans="1:20" x14ac:dyDescent="0.45">
      <c r="A39" s="82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/>
      <c r="O39" s="82"/>
      <c r="P39" s="82"/>
      <c r="Q39" s="82"/>
      <c r="R39" s="82"/>
      <c r="S39" s="82"/>
      <c r="T39" s="82"/>
    </row>
    <row r="40" spans="1:20" x14ac:dyDescent="0.45">
      <c r="A40" s="62"/>
      <c r="B40" s="83"/>
      <c r="C40" s="62"/>
      <c r="D40" s="62"/>
      <c r="E40" s="62"/>
      <c r="F40" s="62"/>
      <c r="G40" s="62"/>
      <c r="H40" s="62"/>
      <c r="I40" s="62"/>
      <c r="J40" s="62"/>
      <c r="K40" s="62"/>
      <c r="L40" s="83"/>
      <c r="M40" s="62"/>
      <c r="N40" s="62"/>
      <c r="O40" s="62"/>
      <c r="P40" s="62"/>
      <c r="Q40" s="62"/>
      <c r="R40" s="62"/>
      <c r="S40" s="62"/>
      <c r="T40" s="62"/>
    </row>
  </sheetData>
  <sheetProtection password="DFE2" sheet="1" objects="1" scenarios="1" selectLockedCells="1" selectUnlockedCells="1"/>
  <mergeCells count="19">
    <mergeCell ref="A8:A10"/>
    <mergeCell ref="I8:I10"/>
    <mergeCell ref="K8:K10"/>
    <mergeCell ref="S8:S10"/>
    <mergeCell ref="A33:C33"/>
    <mergeCell ref="K33:M33"/>
    <mergeCell ref="A19:C19"/>
    <mergeCell ref="K19:M19"/>
    <mergeCell ref="A21:I21"/>
    <mergeCell ref="K21:S21"/>
    <mergeCell ref="A22:A24"/>
    <mergeCell ref="I22:I24"/>
    <mergeCell ref="K22:K24"/>
    <mergeCell ref="S22:S24"/>
    <mergeCell ref="E3:N3"/>
    <mergeCell ref="A7:I7"/>
    <mergeCell ref="K7:S7"/>
    <mergeCell ref="E4:N4"/>
    <mergeCell ref="C5:O5"/>
  </mergeCells>
  <pageMargins left="0.31496062992125984" right="0.31496062992125984" top="0.35433070866141736" bottom="0.35433070866141736" header="0.11811023622047245" footer="0.11811023622047245"/>
  <pageSetup paperSize="9" scale="91" orientation="landscape" r:id="rId1"/>
  <headerFooter>
    <oddFooter>&amp;CWalter van Dongen (wedstrijdleider JBV Amorti Zevenbergen)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8"/>
  <sheetViews>
    <sheetView zoomScale="75" zoomScaleNormal="75" workbookViewId="0">
      <selection activeCell="Y28" sqref="Y28"/>
    </sheetView>
  </sheetViews>
  <sheetFormatPr defaultRowHeight="14.25" x14ac:dyDescent="0.45"/>
  <cols>
    <col min="1" max="1" width="3.73046875" customWidth="1"/>
    <col min="2" max="2" width="20.1328125" customWidth="1"/>
    <col min="3" max="3" width="4.265625" customWidth="1"/>
    <col min="4" max="4" width="6.86328125" customWidth="1"/>
    <col min="5" max="5" width="10.86328125" customWidth="1"/>
    <col min="6" max="6" width="8.86328125" customWidth="1"/>
    <col min="7" max="7" width="10.59765625" customWidth="1"/>
    <col min="8" max="8" width="5" customWidth="1"/>
    <col min="9" max="9" width="6.59765625" customWidth="1"/>
    <col min="10" max="10" width="0.73046875" customWidth="1"/>
    <col min="11" max="11" width="3.73046875" customWidth="1"/>
    <col min="12" max="12" width="20.1328125" customWidth="1"/>
    <col min="13" max="13" width="4.265625" customWidth="1"/>
    <col min="14" max="14" width="6.86328125" customWidth="1"/>
    <col min="15" max="15" width="10.86328125" customWidth="1"/>
    <col min="16" max="16" width="8.86328125" customWidth="1"/>
    <col min="17" max="17" width="10.59765625" customWidth="1"/>
    <col min="18" max="18" width="5" customWidth="1"/>
    <col min="19" max="19" width="6.59765625" customWidth="1"/>
  </cols>
  <sheetData>
    <row r="1" spans="1:20" ht="30" customHeight="1" x14ac:dyDescent="0.45"/>
    <row r="2" spans="1:20" ht="30.75" customHeight="1" x14ac:dyDescent="0.45"/>
    <row r="3" spans="1:20" ht="21" thickBot="1" x14ac:dyDescent="0.5">
      <c r="B3" s="119"/>
      <c r="C3" s="119"/>
      <c r="D3" s="119"/>
      <c r="E3" s="293" t="s">
        <v>129</v>
      </c>
      <c r="F3" s="293"/>
      <c r="G3" s="293"/>
      <c r="H3" s="293"/>
      <c r="I3" s="293"/>
      <c r="J3" s="293"/>
      <c r="K3" s="293"/>
      <c r="L3" s="293"/>
      <c r="M3" s="293"/>
      <c r="N3" s="293"/>
      <c r="O3" s="119"/>
      <c r="P3" s="119"/>
      <c r="Q3" s="119"/>
      <c r="R3" s="119"/>
      <c r="S3" s="119"/>
      <c r="T3" s="119"/>
    </row>
    <row r="4" spans="1:20" ht="30.75" thickTop="1" thickBot="1" x14ac:dyDescent="0.5">
      <c r="B4" s="122"/>
      <c r="C4" s="122"/>
      <c r="D4" s="122"/>
      <c r="E4" s="287" t="s">
        <v>37</v>
      </c>
      <c r="F4" s="288"/>
      <c r="G4" s="288"/>
      <c r="H4" s="288"/>
      <c r="I4" s="288"/>
      <c r="J4" s="288"/>
      <c r="K4" s="288"/>
      <c r="L4" s="288"/>
      <c r="M4" s="288"/>
      <c r="N4" s="289"/>
      <c r="O4" s="121"/>
      <c r="P4" s="122"/>
      <c r="Q4" s="122"/>
      <c r="R4" s="122"/>
      <c r="S4" s="122"/>
      <c r="T4" s="121"/>
    </row>
    <row r="5" spans="1:20" ht="23.25" customHeight="1" thickTop="1" x14ac:dyDescent="0.45">
      <c r="B5" s="120"/>
      <c r="C5" s="294" t="s">
        <v>192</v>
      </c>
      <c r="D5" s="294"/>
      <c r="E5" s="294"/>
      <c r="F5" s="294"/>
      <c r="G5" s="294"/>
      <c r="H5" s="294"/>
      <c r="I5" s="294"/>
      <c r="J5" s="294"/>
      <c r="K5" s="294"/>
      <c r="L5" s="294"/>
      <c r="M5" s="294"/>
      <c r="N5" s="294"/>
      <c r="O5" s="294"/>
      <c r="P5" s="123"/>
      <c r="Q5" s="120"/>
      <c r="R5" s="120"/>
      <c r="S5" s="120"/>
      <c r="T5" s="120"/>
    </row>
    <row r="7" spans="1:20" ht="26.25" customHeight="1" x14ac:dyDescent="0.45">
      <c r="A7" s="298" t="s">
        <v>94</v>
      </c>
      <c r="B7" s="299"/>
      <c r="C7" s="299"/>
      <c r="D7" s="299"/>
      <c r="E7" s="299"/>
      <c r="F7" s="299"/>
      <c r="G7" s="299"/>
      <c r="H7" s="299"/>
      <c r="I7" s="300"/>
      <c r="K7" s="298" t="s">
        <v>93</v>
      </c>
      <c r="L7" s="299"/>
      <c r="M7" s="299"/>
      <c r="N7" s="299"/>
      <c r="O7" s="299"/>
      <c r="P7" s="299"/>
      <c r="Q7" s="299"/>
      <c r="R7" s="299"/>
      <c r="S7" s="300"/>
    </row>
    <row r="8" spans="1:20" x14ac:dyDescent="0.45">
      <c r="A8" s="301" t="s">
        <v>74</v>
      </c>
      <c r="B8" s="61" t="s">
        <v>50</v>
      </c>
      <c r="C8" s="61" t="s">
        <v>52</v>
      </c>
      <c r="D8" s="61" t="s">
        <v>57</v>
      </c>
      <c r="E8" s="61" t="s">
        <v>60</v>
      </c>
      <c r="F8" s="61" t="s">
        <v>62</v>
      </c>
      <c r="G8" s="61" t="s">
        <v>65</v>
      </c>
      <c r="H8" s="61" t="s">
        <v>120</v>
      </c>
      <c r="I8" s="301" t="s">
        <v>75</v>
      </c>
      <c r="J8" s="62"/>
      <c r="K8" s="301" t="s">
        <v>74</v>
      </c>
      <c r="L8" s="61" t="s">
        <v>50</v>
      </c>
      <c r="M8" s="61" t="s">
        <v>52</v>
      </c>
      <c r="N8" s="61" t="s">
        <v>57</v>
      </c>
      <c r="O8" s="61" t="s">
        <v>60</v>
      </c>
      <c r="P8" s="61" t="s">
        <v>62</v>
      </c>
      <c r="Q8" s="61" t="s">
        <v>65</v>
      </c>
      <c r="R8" s="61" t="s">
        <v>120</v>
      </c>
      <c r="S8" s="301" t="s">
        <v>75</v>
      </c>
    </row>
    <row r="9" spans="1:20" x14ac:dyDescent="0.45">
      <c r="A9" s="302"/>
      <c r="B9" s="63" t="s">
        <v>49</v>
      </c>
      <c r="C9" s="63" t="s">
        <v>53</v>
      </c>
      <c r="D9" s="63" t="s">
        <v>58</v>
      </c>
      <c r="E9" s="63" t="s">
        <v>60</v>
      </c>
      <c r="F9" s="63" t="s">
        <v>63</v>
      </c>
      <c r="G9" s="63" t="s">
        <v>66</v>
      </c>
      <c r="H9" s="63" t="s">
        <v>121</v>
      </c>
      <c r="I9" s="302"/>
      <c r="J9" s="62"/>
      <c r="K9" s="302"/>
      <c r="L9" s="63" t="s">
        <v>49</v>
      </c>
      <c r="M9" s="63" t="s">
        <v>53</v>
      </c>
      <c r="N9" s="63" t="s">
        <v>58</v>
      </c>
      <c r="O9" s="63" t="s">
        <v>60</v>
      </c>
      <c r="P9" s="63" t="s">
        <v>63</v>
      </c>
      <c r="Q9" s="63" t="s">
        <v>66</v>
      </c>
      <c r="R9" s="63" t="s">
        <v>121</v>
      </c>
      <c r="S9" s="302"/>
    </row>
    <row r="10" spans="1:20" x14ac:dyDescent="0.45">
      <c r="A10" s="303"/>
      <c r="B10" s="64" t="s">
        <v>51</v>
      </c>
      <c r="C10" s="64" t="s">
        <v>54</v>
      </c>
      <c r="D10" s="64" t="s">
        <v>59</v>
      </c>
      <c r="E10" s="64" t="s">
        <v>61</v>
      </c>
      <c r="F10" s="64" t="s">
        <v>64</v>
      </c>
      <c r="G10" s="64" t="s">
        <v>67</v>
      </c>
      <c r="H10" s="64" t="s">
        <v>122</v>
      </c>
      <c r="I10" s="303"/>
      <c r="J10" s="62"/>
      <c r="K10" s="303"/>
      <c r="L10" s="64" t="s">
        <v>51</v>
      </c>
      <c r="M10" s="64" t="s">
        <v>54</v>
      </c>
      <c r="N10" s="64" t="s">
        <v>59</v>
      </c>
      <c r="O10" s="64" t="s">
        <v>61</v>
      </c>
      <c r="P10" s="64" t="s">
        <v>64</v>
      </c>
      <c r="Q10" s="64" t="s">
        <v>67</v>
      </c>
      <c r="R10" s="64" t="s">
        <v>122</v>
      </c>
      <c r="S10" s="303"/>
    </row>
    <row r="11" spans="1:20" x14ac:dyDescent="0.45">
      <c r="A11" s="79" t="s">
        <v>29</v>
      </c>
      <c r="B11" s="65" t="str">
        <f>Teams!D10</f>
        <v>Jeffrey van Heesch</v>
      </c>
      <c r="C11" s="65">
        <f>Teams!E10</f>
        <v>250</v>
      </c>
      <c r="D11" s="65">
        <f>'4-5-6'!F16</f>
        <v>2</v>
      </c>
      <c r="E11" s="65">
        <f>'4-5-6'!G16</f>
        <v>250</v>
      </c>
      <c r="F11" s="65">
        <f>'4-5-6'!H16</f>
        <v>11</v>
      </c>
      <c r="G11" s="66">
        <f>E11/F11</f>
        <v>22.727272727272727</v>
      </c>
      <c r="H11" s="65">
        <f>'4-5-6'!J16</f>
        <v>155</v>
      </c>
      <c r="I11" s="67">
        <f>E11/C11*100</f>
        <v>100</v>
      </c>
      <c r="J11" s="62"/>
      <c r="K11" s="79" t="s">
        <v>19</v>
      </c>
      <c r="L11" s="65" t="str">
        <f>Teams!D36</f>
        <v>Enrico Ercolin</v>
      </c>
      <c r="M11" s="65">
        <f>Teams!E36</f>
        <v>325</v>
      </c>
      <c r="N11" s="65">
        <f>'4-5-6'!F17</f>
        <v>0</v>
      </c>
      <c r="O11" s="65">
        <f>'4-5-6'!G17</f>
        <v>72</v>
      </c>
      <c r="P11" s="65">
        <f>'4-5-6'!H17</f>
        <v>11</v>
      </c>
      <c r="Q11" s="66">
        <f>O11/P11</f>
        <v>6.5454545454545459</v>
      </c>
      <c r="R11" s="65">
        <f>'4-5-6'!J17</f>
        <v>42</v>
      </c>
      <c r="S11" s="67">
        <f>O11/M11*100</f>
        <v>22.153846153846153</v>
      </c>
    </row>
    <row r="12" spans="1:20" x14ac:dyDescent="0.45">
      <c r="A12" s="80" t="s">
        <v>30</v>
      </c>
      <c r="B12" s="68" t="str">
        <f>Teams!D11</f>
        <v>Leon Dudink</v>
      </c>
      <c r="C12" s="68">
        <f>Teams!E11</f>
        <v>225</v>
      </c>
      <c r="D12" s="68">
        <f>'4-5-6'!F50</f>
        <v>2</v>
      </c>
      <c r="E12" s="68">
        <f>'4-5-6'!G50</f>
        <v>225</v>
      </c>
      <c r="F12" s="68">
        <f>'4-5-6'!H50</f>
        <v>22</v>
      </c>
      <c r="G12" s="69">
        <f>E12/F12</f>
        <v>10.227272727272727</v>
      </c>
      <c r="H12" s="68">
        <f>'4-5-6'!J50</f>
        <v>107</v>
      </c>
      <c r="I12" s="70">
        <f>E12/C12*100</f>
        <v>100</v>
      </c>
      <c r="J12" s="62"/>
      <c r="K12" s="80" t="s">
        <v>20</v>
      </c>
      <c r="L12" s="68" t="str">
        <f>Teams!D37</f>
        <v>Leonie Zillmann</v>
      </c>
      <c r="M12" s="68">
        <f>Teams!E37</f>
        <v>65</v>
      </c>
      <c r="N12" s="68">
        <f>'4-5-6'!F51</f>
        <v>0</v>
      </c>
      <c r="O12" s="68">
        <f>'4-5-6'!G51</f>
        <v>42</v>
      </c>
      <c r="P12" s="68">
        <f>'4-5-6'!H51</f>
        <v>22</v>
      </c>
      <c r="Q12" s="69">
        <f>O12/P12</f>
        <v>1.9090909090909092</v>
      </c>
      <c r="R12" s="68">
        <f>'4-5-6'!J51</f>
        <v>5</v>
      </c>
      <c r="S12" s="70">
        <f>O12/M12*100</f>
        <v>64.615384615384613</v>
      </c>
    </row>
    <row r="13" spans="1:20" x14ac:dyDescent="0.45">
      <c r="A13" s="80" t="s">
        <v>31</v>
      </c>
      <c r="B13" s="68" t="str">
        <f>Teams!D12</f>
        <v>Piet Kok</v>
      </c>
      <c r="C13" s="68">
        <f>Teams!E12</f>
        <v>140</v>
      </c>
      <c r="D13" s="68">
        <f>'1-2-3'!F31</f>
        <v>0</v>
      </c>
      <c r="E13" s="68">
        <f>'1-2-3'!G31</f>
        <v>133</v>
      </c>
      <c r="F13" s="68">
        <f>'1-2-3'!H31</f>
        <v>26</v>
      </c>
      <c r="G13" s="69">
        <f t="shared" ref="G13:G17" si="0">E13/F13</f>
        <v>5.115384615384615</v>
      </c>
      <c r="H13" s="68">
        <f>'1-2-3'!J31</f>
        <v>51</v>
      </c>
      <c r="I13" s="70">
        <f t="shared" ref="I13:I18" si="1">E13/C13*100</f>
        <v>95</v>
      </c>
      <c r="J13" s="62"/>
      <c r="K13" s="80" t="s">
        <v>23</v>
      </c>
      <c r="L13" s="68" t="str">
        <f>Teams!D38</f>
        <v>Bredan MC Dermott</v>
      </c>
      <c r="M13" s="68">
        <f>Teams!E38</f>
        <v>65</v>
      </c>
      <c r="N13" s="68">
        <f>'1-2-3'!F30</f>
        <v>2</v>
      </c>
      <c r="O13" s="68">
        <f>'1-2-3'!G30</f>
        <v>65</v>
      </c>
      <c r="P13" s="68">
        <f>'1-2-3'!H30</f>
        <v>26</v>
      </c>
      <c r="Q13" s="69">
        <f t="shared" ref="Q13:Q17" si="2">O13/P13</f>
        <v>2.5</v>
      </c>
      <c r="R13" s="68">
        <f>'1-2-3'!J30</f>
        <v>22</v>
      </c>
      <c r="S13" s="70">
        <f t="shared" ref="S13:S18" si="3">O13/M13*100</f>
        <v>100</v>
      </c>
    </row>
    <row r="14" spans="1:20" x14ac:dyDescent="0.45">
      <c r="A14" s="80" t="s">
        <v>32</v>
      </c>
      <c r="B14" s="68" t="str">
        <f>Teams!D13</f>
        <v>Marius Kroonen</v>
      </c>
      <c r="C14" s="68">
        <f>Teams!E13</f>
        <v>65</v>
      </c>
      <c r="D14" s="68">
        <f>'4-5-6'!F14</f>
        <v>2</v>
      </c>
      <c r="E14" s="68">
        <f>'4-5-6'!G14</f>
        <v>65</v>
      </c>
      <c r="F14" s="68">
        <f>'4-5-6'!H14</f>
        <v>27</v>
      </c>
      <c r="G14" s="69">
        <f t="shared" si="0"/>
        <v>2.4074074074074074</v>
      </c>
      <c r="H14" s="68">
        <f>'4-5-6'!J14</f>
        <v>9</v>
      </c>
      <c r="I14" s="70">
        <f t="shared" si="1"/>
        <v>100</v>
      </c>
      <c r="J14" s="62"/>
      <c r="K14" s="80" t="s">
        <v>22</v>
      </c>
      <c r="L14" s="68" t="str">
        <f>Teams!D39</f>
        <v>Aron Bichler</v>
      </c>
      <c r="M14" s="68">
        <f>Teams!E39</f>
        <v>59</v>
      </c>
      <c r="N14" s="68">
        <f>'4-5-6'!F13</f>
        <v>0</v>
      </c>
      <c r="O14" s="68">
        <f>'4-5-6'!G13</f>
        <v>42</v>
      </c>
      <c r="P14" s="68">
        <f>'4-5-6'!H13</f>
        <v>27</v>
      </c>
      <c r="Q14" s="69">
        <f t="shared" si="2"/>
        <v>1.5555555555555556</v>
      </c>
      <c r="R14" s="68">
        <f>'4-5-6'!J13</f>
        <v>9</v>
      </c>
      <c r="S14" s="70">
        <f t="shared" si="3"/>
        <v>71.186440677966104</v>
      </c>
    </row>
    <row r="15" spans="1:20" x14ac:dyDescent="0.45">
      <c r="A15" s="80" t="s">
        <v>33</v>
      </c>
      <c r="B15" s="68" t="str">
        <f>Teams!D14</f>
        <v>Arno Coenradi</v>
      </c>
      <c r="C15" s="68">
        <f>Teams!E14</f>
        <v>44</v>
      </c>
      <c r="D15" s="68">
        <f>'4-5-6'!F37</f>
        <v>0</v>
      </c>
      <c r="E15" s="68">
        <f>'4-5-6'!G37</f>
        <v>21</v>
      </c>
      <c r="F15" s="68">
        <f>'4-5-6'!H37</f>
        <v>12</v>
      </c>
      <c r="G15" s="69">
        <f t="shared" si="0"/>
        <v>1.75</v>
      </c>
      <c r="H15" s="68">
        <f>'4-5-6'!J37</f>
        <v>10</v>
      </c>
      <c r="I15" s="70">
        <f t="shared" si="1"/>
        <v>47.727272727272727</v>
      </c>
      <c r="J15" s="62"/>
      <c r="K15" s="80" t="s">
        <v>24</v>
      </c>
      <c r="L15" s="68" t="str">
        <f>Teams!D40</f>
        <v>Lennart Menzel</v>
      </c>
      <c r="M15" s="68">
        <f>Teams!E40</f>
        <v>59</v>
      </c>
      <c r="N15" s="68">
        <f>'4-5-6'!F36</f>
        <v>2</v>
      </c>
      <c r="O15" s="68">
        <f>'4-5-6'!G36</f>
        <v>59</v>
      </c>
      <c r="P15" s="71">
        <f>'4-5-6'!H36</f>
        <v>12</v>
      </c>
      <c r="Q15" s="69">
        <f t="shared" si="2"/>
        <v>4.916666666666667</v>
      </c>
      <c r="R15" s="68">
        <f>'4-5-6'!J36</f>
        <v>13</v>
      </c>
      <c r="S15" s="70">
        <f t="shared" si="3"/>
        <v>100</v>
      </c>
    </row>
    <row r="16" spans="1:20" x14ac:dyDescent="0.45">
      <c r="A16" s="80" t="s">
        <v>34</v>
      </c>
      <c r="B16" s="68" t="str">
        <f>Teams!D15</f>
        <v>Rick de Wit</v>
      </c>
      <c r="C16" s="68">
        <f>Teams!E15</f>
        <v>35</v>
      </c>
      <c r="D16" s="68">
        <f>'1-2-3'!F17</f>
        <v>0</v>
      </c>
      <c r="E16" s="68">
        <f>'1-2-3'!G17</f>
        <v>20</v>
      </c>
      <c r="F16" s="68">
        <f>'1-2-3'!H17</f>
        <v>29</v>
      </c>
      <c r="G16" s="69">
        <f t="shared" si="0"/>
        <v>0.68965517241379315</v>
      </c>
      <c r="H16" s="68">
        <f>'1-2-3'!J17</f>
        <v>2</v>
      </c>
      <c r="I16" s="70">
        <f t="shared" si="1"/>
        <v>57.142857142857139</v>
      </c>
      <c r="J16" s="62"/>
      <c r="K16" s="80" t="s">
        <v>25</v>
      </c>
      <c r="L16" s="68" t="str">
        <f>Teams!D41</f>
        <v>Jeremia Leinesser</v>
      </c>
      <c r="M16" s="68">
        <f>Teams!E41</f>
        <v>53</v>
      </c>
      <c r="N16" s="68">
        <f>'1-2-3'!F16</f>
        <v>2</v>
      </c>
      <c r="O16" s="68">
        <f>'1-2-3'!G16</f>
        <v>53</v>
      </c>
      <c r="P16" s="68">
        <f>'1-2-3'!H16</f>
        <v>29</v>
      </c>
      <c r="Q16" s="69">
        <f t="shared" si="2"/>
        <v>1.8275862068965518</v>
      </c>
      <c r="R16" s="68">
        <f>'1-2-3'!J16</f>
        <v>14</v>
      </c>
      <c r="S16" s="70">
        <f t="shared" si="3"/>
        <v>100</v>
      </c>
    </row>
    <row r="17" spans="1:19" x14ac:dyDescent="0.45">
      <c r="A17" s="80" t="s">
        <v>35</v>
      </c>
      <c r="B17" s="68" t="str">
        <f>Teams!D16</f>
        <v>Bradley Roeten</v>
      </c>
      <c r="C17" s="68">
        <f>Teams!E16</f>
        <v>28</v>
      </c>
      <c r="D17" s="68">
        <f>'1-2-3'!F45</f>
        <v>2</v>
      </c>
      <c r="E17" s="68">
        <f>'1-2-3'!G45</f>
        <v>28</v>
      </c>
      <c r="F17" s="68">
        <f>'1-2-3'!H45</f>
        <v>35</v>
      </c>
      <c r="G17" s="72">
        <f t="shared" si="0"/>
        <v>0.8</v>
      </c>
      <c r="H17" s="68">
        <f>'1-2-3'!J45</f>
        <v>3</v>
      </c>
      <c r="I17" s="70">
        <f t="shared" si="1"/>
        <v>100</v>
      </c>
      <c r="J17" s="62"/>
      <c r="K17" s="80" t="s">
        <v>26</v>
      </c>
      <c r="L17" s="68" t="str">
        <f>Teams!D42</f>
        <v>Jan Gaspari</v>
      </c>
      <c r="M17" s="68">
        <f>Teams!E42</f>
        <v>38</v>
      </c>
      <c r="N17" s="68">
        <f>'1-2-3'!F44</f>
        <v>0</v>
      </c>
      <c r="O17" s="68">
        <f>'1-2-3'!G44</f>
        <v>22</v>
      </c>
      <c r="P17" s="68">
        <f>'1-2-3'!H44</f>
        <v>35</v>
      </c>
      <c r="Q17" s="72">
        <f t="shared" si="2"/>
        <v>0.62857142857142856</v>
      </c>
      <c r="R17" s="68">
        <f>'1-2-3'!J44</f>
        <v>3</v>
      </c>
      <c r="S17" s="70">
        <f t="shared" si="3"/>
        <v>57.894736842105267</v>
      </c>
    </row>
    <row r="18" spans="1:19" x14ac:dyDescent="0.45">
      <c r="A18" s="81" t="s">
        <v>36</v>
      </c>
      <c r="B18" s="257" t="str">
        <f>Teams!D17</f>
        <v>Dennis Engelen</v>
      </c>
      <c r="C18" s="257">
        <f>Teams!E17</f>
        <v>22</v>
      </c>
      <c r="D18" s="73">
        <f>'4-5-6'!F34</f>
        <v>0</v>
      </c>
      <c r="E18" s="73">
        <f>'4-5-6'!G34</f>
        <v>19</v>
      </c>
      <c r="F18" s="73">
        <f>'4-5-6'!H34</f>
        <v>63</v>
      </c>
      <c r="G18" s="74">
        <f>E18/F18</f>
        <v>0.30158730158730157</v>
      </c>
      <c r="H18" s="73">
        <f>'4-5-6'!J34</f>
        <v>2</v>
      </c>
      <c r="I18" s="75">
        <f t="shared" si="1"/>
        <v>86.36363636363636</v>
      </c>
      <c r="J18" s="62"/>
      <c r="K18" s="81" t="s">
        <v>27</v>
      </c>
      <c r="L18" s="257" t="str">
        <f>Teams!D43</f>
        <v>Jan Sellhast</v>
      </c>
      <c r="M18" s="257">
        <f>Teams!E43</f>
        <v>20</v>
      </c>
      <c r="N18" s="73">
        <f>'4-5-6'!F33</f>
        <v>2</v>
      </c>
      <c r="O18" s="73">
        <f>'4-5-6'!G33</f>
        <v>20</v>
      </c>
      <c r="P18" s="73">
        <f>'4-5-6'!H33</f>
        <v>63</v>
      </c>
      <c r="Q18" s="74">
        <f>O18/P18</f>
        <v>0.31746031746031744</v>
      </c>
      <c r="R18" s="73">
        <f>'4-5-6'!J33</f>
        <v>2</v>
      </c>
      <c r="S18" s="75">
        <f t="shared" si="3"/>
        <v>100</v>
      </c>
    </row>
    <row r="19" spans="1:19" x14ac:dyDescent="0.45">
      <c r="A19" s="295" t="s">
        <v>91</v>
      </c>
      <c r="B19" s="296"/>
      <c r="C19" s="297"/>
      <c r="D19" s="76">
        <f>SUM(D11:D18)</f>
        <v>8</v>
      </c>
      <c r="E19" s="76">
        <f t="shared" ref="E19:F19" si="4">SUM(E11:E18)</f>
        <v>761</v>
      </c>
      <c r="F19" s="76">
        <f t="shared" si="4"/>
        <v>225</v>
      </c>
      <c r="G19" s="77"/>
      <c r="H19" s="78"/>
      <c r="I19" s="84">
        <f>E19/Teams!I17*100</f>
        <v>94.066749072929539</v>
      </c>
      <c r="J19" s="62"/>
      <c r="K19" s="295" t="s">
        <v>91</v>
      </c>
      <c r="L19" s="296"/>
      <c r="M19" s="297"/>
      <c r="N19" s="76">
        <f>SUM(N11:N18)</f>
        <v>8</v>
      </c>
      <c r="O19" s="76">
        <f t="shared" ref="O19:P19" si="5">SUM(O11:O18)</f>
        <v>375</v>
      </c>
      <c r="P19" s="76">
        <f t="shared" si="5"/>
        <v>225</v>
      </c>
      <c r="Q19" s="77"/>
      <c r="R19" s="78"/>
      <c r="S19" s="84">
        <f>O19/Teams!I43*100</f>
        <v>54.824561403508774</v>
      </c>
    </row>
    <row r="21" spans="1:19" ht="22.15" x14ac:dyDescent="0.45">
      <c r="A21" s="298" t="s">
        <v>93</v>
      </c>
      <c r="B21" s="299"/>
      <c r="C21" s="299"/>
      <c r="D21" s="299"/>
      <c r="E21" s="299"/>
      <c r="F21" s="299"/>
      <c r="G21" s="299"/>
      <c r="H21" s="299"/>
      <c r="I21" s="300"/>
      <c r="K21" s="298" t="s">
        <v>94</v>
      </c>
      <c r="L21" s="299"/>
      <c r="M21" s="299"/>
      <c r="N21" s="299"/>
      <c r="O21" s="299"/>
      <c r="P21" s="299"/>
      <c r="Q21" s="299"/>
      <c r="R21" s="299"/>
      <c r="S21" s="300"/>
    </row>
    <row r="22" spans="1:19" x14ac:dyDescent="0.45">
      <c r="A22" s="301" t="s">
        <v>74</v>
      </c>
      <c r="B22" s="61" t="s">
        <v>50</v>
      </c>
      <c r="C22" s="61" t="s">
        <v>52</v>
      </c>
      <c r="D22" s="61" t="s">
        <v>57</v>
      </c>
      <c r="E22" s="61" t="s">
        <v>60</v>
      </c>
      <c r="F22" s="61" t="s">
        <v>62</v>
      </c>
      <c r="G22" s="61" t="s">
        <v>65</v>
      </c>
      <c r="H22" s="61" t="s">
        <v>120</v>
      </c>
      <c r="I22" s="301" t="s">
        <v>75</v>
      </c>
      <c r="J22" s="62"/>
      <c r="K22" s="301" t="s">
        <v>74</v>
      </c>
      <c r="L22" s="61" t="s">
        <v>50</v>
      </c>
      <c r="M22" s="61" t="s">
        <v>52</v>
      </c>
      <c r="N22" s="61" t="s">
        <v>57</v>
      </c>
      <c r="O22" s="61" t="s">
        <v>60</v>
      </c>
      <c r="P22" s="61" t="s">
        <v>62</v>
      </c>
      <c r="Q22" s="61" t="s">
        <v>65</v>
      </c>
      <c r="R22" s="61" t="s">
        <v>120</v>
      </c>
      <c r="S22" s="301" t="s">
        <v>75</v>
      </c>
    </row>
    <row r="23" spans="1:19" x14ac:dyDescent="0.45">
      <c r="A23" s="302"/>
      <c r="B23" s="63" t="s">
        <v>49</v>
      </c>
      <c r="C23" s="63" t="s">
        <v>53</v>
      </c>
      <c r="D23" s="63" t="s">
        <v>58</v>
      </c>
      <c r="E23" s="63" t="s">
        <v>60</v>
      </c>
      <c r="F23" s="63" t="s">
        <v>63</v>
      </c>
      <c r="G23" s="63" t="s">
        <v>66</v>
      </c>
      <c r="H23" s="63" t="s">
        <v>121</v>
      </c>
      <c r="I23" s="302"/>
      <c r="J23" s="62"/>
      <c r="K23" s="302"/>
      <c r="L23" s="63" t="s">
        <v>49</v>
      </c>
      <c r="M23" s="63" t="s">
        <v>53</v>
      </c>
      <c r="N23" s="63" t="s">
        <v>58</v>
      </c>
      <c r="O23" s="63" t="s">
        <v>60</v>
      </c>
      <c r="P23" s="63" t="s">
        <v>63</v>
      </c>
      <c r="Q23" s="63" t="s">
        <v>66</v>
      </c>
      <c r="R23" s="63" t="s">
        <v>121</v>
      </c>
      <c r="S23" s="302"/>
    </row>
    <row r="24" spans="1:19" x14ac:dyDescent="0.45">
      <c r="A24" s="303"/>
      <c r="B24" s="64" t="s">
        <v>51</v>
      </c>
      <c r="C24" s="64" t="s">
        <v>54</v>
      </c>
      <c r="D24" s="64" t="s">
        <v>59</v>
      </c>
      <c r="E24" s="64" t="s">
        <v>61</v>
      </c>
      <c r="F24" s="64" t="s">
        <v>64</v>
      </c>
      <c r="G24" s="64" t="s">
        <v>67</v>
      </c>
      <c r="H24" s="64" t="s">
        <v>122</v>
      </c>
      <c r="I24" s="303"/>
      <c r="J24" s="62"/>
      <c r="K24" s="303"/>
      <c r="L24" s="64" t="s">
        <v>51</v>
      </c>
      <c r="M24" s="64" t="s">
        <v>54</v>
      </c>
      <c r="N24" s="64" t="s">
        <v>59</v>
      </c>
      <c r="O24" s="64" t="s">
        <v>61</v>
      </c>
      <c r="P24" s="64" t="s">
        <v>64</v>
      </c>
      <c r="Q24" s="64" t="s">
        <v>67</v>
      </c>
      <c r="R24" s="64" t="s">
        <v>122</v>
      </c>
      <c r="S24" s="303"/>
    </row>
    <row r="25" spans="1:19" x14ac:dyDescent="0.45">
      <c r="A25" s="79" t="s">
        <v>19</v>
      </c>
      <c r="B25" s="65" t="str">
        <f>Teams!D36</f>
        <v>Enrico Ercolin</v>
      </c>
      <c r="C25" s="65">
        <f>Teams!E36</f>
        <v>325</v>
      </c>
      <c r="D25" s="65">
        <f>'10-11-12'!F13</f>
        <v>0</v>
      </c>
      <c r="E25" s="65">
        <f>'10-11-12'!G13</f>
        <v>260</v>
      </c>
      <c r="F25" s="65">
        <f>'10-11-12'!H13</f>
        <v>18</v>
      </c>
      <c r="G25" s="66">
        <f>E25/F25</f>
        <v>14.444444444444445</v>
      </c>
      <c r="H25" s="65">
        <f>'10-11-12'!J13</f>
        <v>139</v>
      </c>
      <c r="I25" s="67">
        <f>E25/C25*100</f>
        <v>80</v>
      </c>
      <c r="J25" s="62"/>
      <c r="K25" s="79" t="s">
        <v>29</v>
      </c>
      <c r="L25" s="65" t="str">
        <f>Teams!D10</f>
        <v>Jeffrey van Heesch</v>
      </c>
      <c r="M25" s="65">
        <f>Teams!E10</f>
        <v>250</v>
      </c>
      <c r="N25" s="65">
        <f>'10-11-12'!F14</f>
        <v>2</v>
      </c>
      <c r="O25" s="65">
        <f>'10-11-12'!G14</f>
        <v>250</v>
      </c>
      <c r="P25" s="65">
        <f>'10-11-12'!H14</f>
        <v>18</v>
      </c>
      <c r="Q25" s="66">
        <f>O25/P25</f>
        <v>13.888888888888889</v>
      </c>
      <c r="R25" s="65">
        <f>'10-11-12'!J14</f>
        <v>99</v>
      </c>
      <c r="S25" s="67">
        <f>O25/M25*100</f>
        <v>100</v>
      </c>
    </row>
    <row r="26" spans="1:19" x14ac:dyDescent="0.45">
      <c r="A26" s="80" t="s">
        <v>20</v>
      </c>
      <c r="B26" s="68" t="str">
        <f>Teams!D37</f>
        <v>Leonie Zillmann</v>
      </c>
      <c r="C26" s="68">
        <f>Teams!E37</f>
        <v>65</v>
      </c>
      <c r="D26" s="68">
        <f>'10-11-12'!F47</f>
        <v>0</v>
      </c>
      <c r="E26" s="68">
        <f>'10-11-12'!G47</f>
        <v>39</v>
      </c>
      <c r="F26" s="68">
        <f>'10-11-12'!H47</f>
        <v>23</v>
      </c>
      <c r="G26" s="69">
        <f>E26/F26</f>
        <v>1.6956521739130435</v>
      </c>
      <c r="H26" s="68">
        <f>'10-11-12'!J47</f>
        <v>7</v>
      </c>
      <c r="I26" s="70">
        <f>E26/C26*100</f>
        <v>60</v>
      </c>
      <c r="J26" s="62"/>
      <c r="K26" s="80" t="s">
        <v>30</v>
      </c>
      <c r="L26" s="68" t="str">
        <f>Teams!D11</f>
        <v>Leon Dudink</v>
      </c>
      <c r="M26" s="68">
        <f>Teams!E11</f>
        <v>225</v>
      </c>
      <c r="N26" s="68">
        <f>'10-11-12'!F48</f>
        <v>2</v>
      </c>
      <c r="O26" s="68">
        <f>'10-11-12'!G48</f>
        <v>225</v>
      </c>
      <c r="P26" s="68">
        <f>'10-11-12'!H48</f>
        <v>23</v>
      </c>
      <c r="Q26" s="69">
        <f>O26/P26</f>
        <v>9.7826086956521738</v>
      </c>
      <c r="R26" s="68">
        <f>'10-11-12'!J48</f>
        <v>82</v>
      </c>
      <c r="S26" s="70">
        <f>O26/M26*100</f>
        <v>100</v>
      </c>
    </row>
    <row r="27" spans="1:19" x14ac:dyDescent="0.45">
      <c r="A27" s="80" t="s">
        <v>23</v>
      </c>
      <c r="B27" s="68" t="str">
        <f>Teams!D38</f>
        <v>Bredan MC Dermott</v>
      </c>
      <c r="C27" s="68">
        <f>Teams!E38</f>
        <v>65</v>
      </c>
      <c r="D27" s="68">
        <f>'7-8-9'!F31</f>
        <v>2</v>
      </c>
      <c r="E27" s="68">
        <f>'7-8-9'!G31</f>
        <v>65</v>
      </c>
      <c r="F27" s="68">
        <f>'7-8-9'!H31</f>
        <v>21</v>
      </c>
      <c r="G27" s="69">
        <f t="shared" ref="G27:G31" si="6">E27/F27</f>
        <v>3.0952380952380953</v>
      </c>
      <c r="H27" s="68">
        <f>'7-8-9'!J31</f>
        <v>11</v>
      </c>
      <c r="I27" s="70">
        <f t="shared" ref="I27:I32" si="7">E27/C27*100</f>
        <v>100</v>
      </c>
      <c r="J27" s="62"/>
      <c r="K27" s="80" t="s">
        <v>31</v>
      </c>
      <c r="L27" s="68" t="str">
        <f>Teams!D12</f>
        <v>Piet Kok</v>
      </c>
      <c r="M27" s="68">
        <f>Teams!E12</f>
        <v>140</v>
      </c>
      <c r="N27" s="68">
        <f>'7-8-9'!F30</f>
        <v>0</v>
      </c>
      <c r="O27" s="68">
        <f>'7-8-9'!G30</f>
        <v>111</v>
      </c>
      <c r="P27" s="68">
        <f>'7-8-9'!H30</f>
        <v>21</v>
      </c>
      <c r="Q27" s="69">
        <f t="shared" ref="Q27:Q31" si="8">O27/P27</f>
        <v>5.2857142857142856</v>
      </c>
      <c r="R27" s="68">
        <f>'7-8-9'!J30</f>
        <v>28</v>
      </c>
      <c r="S27" s="70">
        <f t="shared" ref="S27:S32" si="9">O27/M27*100</f>
        <v>79.285714285714278</v>
      </c>
    </row>
    <row r="28" spans="1:19" x14ac:dyDescent="0.45">
      <c r="A28" s="80" t="s">
        <v>22</v>
      </c>
      <c r="B28" s="68" t="str">
        <f>Teams!D39</f>
        <v>Aron Bichler</v>
      </c>
      <c r="C28" s="68">
        <f>Teams!E39</f>
        <v>59</v>
      </c>
      <c r="D28" s="68">
        <f>'10-11-12'!F17</f>
        <v>0</v>
      </c>
      <c r="E28" s="68">
        <f>'10-11-12'!G17</f>
        <v>44</v>
      </c>
      <c r="F28" s="68">
        <f>'10-11-12'!H17</f>
        <v>24</v>
      </c>
      <c r="G28" s="69">
        <f t="shared" si="6"/>
        <v>1.8333333333333333</v>
      </c>
      <c r="H28" s="68">
        <f>'10-11-12'!J17</f>
        <v>6</v>
      </c>
      <c r="I28" s="70">
        <f t="shared" si="7"/>
        <v>74.576271186440678</v>
      </c>
      <c r="J28" s="62"/>
      <c r="K28" s="80" t="s">
        <v>32</v>
      </c>
      <c r="L28" s="68" t="str">
        <f>Teams!D13</f>
        <v>Marius Kroonen</v>
      </c>
      <c r="M28" s="68">
        <f>Teams!E13</f>
        <v>65</v>
      </c>
      <c r="N28" s="68">
        <f>'10-11-12'!F16</f>
        <v>2</v>
      </c>
      <c r="O28" s="68">
        <f>'10-11-12'!G16</f>
        <v>65</v>
      </c>
      <c r="P28" s="68">
        <f>'10-11-12'!H16</f>
        <v>24</v>
      </c>
      <c r="Q28" s="69">
        <f t="shared" si="8"/>
        <v>2.7083333333333335</v>
      </c>
      <c r="R28" s="68">
        <f>'10-11-12'!J16</f>
        <v>12</v>
      </c>
      <c r="S28" s="70">
        <f t="shared" si="9"/>
        <v>100</v>
      </c>
    </row>
    <row r="29" spans="1:19" x14ac:dyDescent="0.45">
      <c r="A29" s="80" t="s">
        <v>24</v>
      </c>
      <c r="B29" s="68" t="str">
        <f>Teams!D40</f>
        <v>Lennart Menzel</v>
      </c>
      <c r="C29" s="68">
        <f>Teams!E40</f>
        <v>59</v>
      </c>
      <c r="D29" s="68">
        <f>'10-11-12'!F28</f>
        <v>2</v>
      </c>
      <c r="E29" s="68">
        <f>'10-11-12'!G28</f>
        <v>59</v>
      </c>
      <c r="F29" s="68">
        <f>'10-11-12'!H28</f>
        <v>23</v>
      </c>
      <c r="G29" s="69">
        <f t="shared" si="6"/>
        <v>2.5652173913043477</v>
      </c>
      <c r="H29" s="68">
        <f>'10-11-12'!J28</f>
        <v>19</v>
      </c>
      <c r="I29" s="70">
        <f t="shared" si="7"/>
        <v>100</v>
      </c>
      <c r="J29" s="62"/>
      <c r="K29" s="80" t="s">
        <v>33</v>
      </c>
      <c r="L29" s="68" t="str">
        <f>Teams!D14</f>
        <v>Arno Coenradi</v>
      </c>
      <c r="M29" s="68">
        <f>Teams!E14</f>
        <v>44</v>
      </c>
      <c r="N29" s="68">
        <f>'10-11-12'!F27</f>
        <v>0</v>
      </c>
      <c r="O29" s="68">
        <f>'10-11-12'!G27</f>
        <v>23</v>
      </c>
      <c r="P29" s="68">
        <f>'10-11-12'!H27</f>
        <v>23</v>
      </c>
      <c r="Q29" s="69">
        <f t="shared" si="8"/>
        <v>1</v>
      </c>
      <c r="R29" s="68">
        <f>'10-11-12'!J27</f>
        <v>5</v>
      </c>
      <c r="S29" s="70">
        <f t="shared" si="9"/>
        <v>52.272727272727273</v>
      </c>
    </row>
    <row r="30" spans="1:19" x14ac:dyDescent="0.45">
      <c r="A30" s="80" t="s">
        <v>25</v>
      </c>
      <c r="B30" s="68" t="str">
        <f>Teams!D41</f>
        <v>Jeremia Leinesser</v>
      </c>
      <c r="C30" s="68">
        <f>Teams!E41</f>
        <v>53</v>
      </c>
      <c r="D30" s="68">
        <f>'7-8-9'!F14</f>
        <v>0</v>
      </c>
      <c r="E30" s="68">
        <f>'7-8-9'!G14</f>
        <v>33</v>
      </c>
      <c r="F30" s="68">
        <f>'7-8-9'!H14</f>
        <v>30</v>
      </c>
      <c r="G30" s="69">
        <f t="shared" si="6"/>
        <v>1.1000000000000001</v>
      </c>
      <c r="H30" s="68">
        <f>'7-8-9'!J14</f>
        <v>7</v>
      </c>
      <c r="I30" s="70">
        <f t="shared" si="7"/>
        <v>62.264150943396224</v>
      </c>
      <c r="J30" s="62"/>
      <c r="K30" s="80" t="s">
        <v>34</v>
      </c>
      <c r="L30" s="68" t="str">
        <f>Teams!D15</f>
        <v>Rick de Wit</v>
      </c>
      <c r="M30" s="68">
        <f>Teams!E15</f>
        <v>35</v>
      </c>
      <c r="N30" s="68">
        <f>'7-8-9'!F13</f>
        <v>2</v>
      </c>
      <c r="O30" s="68">
        <f>'7-8-9'!G13</f>
        <v>35</v>
      </c>
      <c r="P30" s="68">
        <f>'7-8-9'!H13</f>
        <v>30</v>
      </c>
      <c r="Q30" s="69">
        <f t="shared" si="8"/>
        <v>1.1666666666666667</v>
      </c>
      <c r="R30" s="68">
        <f>'7-8-9'!J13</f>
        <v>7</v>
      </c>
      <c r="S30" s="70">
        <f t="shared" si="9"/>
        <v>100</v>
      </c>
    </row>
    <row r="31" spans="1:19" x14ac:dyDescent="0.45">
      <c r="A31" s="80" t="s">
        <v>26</v>
      </c>
      <c r="B31" s="68" t="str">
        <f>Teams!D42</f>
        <v>Jan Gaspari</v>
      </c>
      <c r="C31" s="68">
        <f>Teams!E42</f>
        <v>38</v>
      </c>
      <c r="D31" s="68">
        <f>'7-8-9'!F59</f>
        <v>2</v>
      </c>
      <c r="E31" s="68">
        <f>'7-8-9'!G59</f>
        <v>38</v>
      </c>
      <c r="F31" s="68">
        <f>'7-8-9'!H59</f>
        <v>51</v>
      </c>
      <c r="G31" s="72">
        <f t="shared" si="6"/>
        <v>0.74509803921568629</v>
      </c>
      <c r="H31" s="68">
        <f>'7-8-9'!J59</f>
        <v>6</v>
      </c>
      <c r="I31" s="70">
        <f t="shared" si="7"/>
        <v>100</v>
      </c>
      <c r="J31" s="62"/>
      <c r="K31" s="80" t="s">
        <v>35</v>
      </c>
      <c r="L31" s="68" t="str">
        <f>Teams!D16</f>
        <v>Bradley Roeten</v>
      </c>
      <c r="M31" s="68">
        <f>Teams!E16</f>
        <v>28</v>
      </c>
      <c r="N31" s="68">
        <f>'7-8-9'!F58</f>
        <v>0</v>
      </c>
      <c r="O31" s="68">
        <f>'7-8-9'!G58</f>
        <v>22</v>
      </c>
      <c r="P31" s="68">
        <f>'7-8-9'!H58</f>
        <v>51</v>
      </c>
      <c r="Q31" s="72">
        <f t="shared" si="8"/>
        <v>0.43137254901960786</v>
      </c>
      <c r="R31" s="68">
        <f>'7-8-9'!J58</f>
        <v>3</v>
      </c>
      <c r="S31" s="70">
        <f t="shared" si="9"/>
        <v>78.571428571428569</v>
      </c>
    </row>
    <row r="32" spans="1:19" x14ac:dyDescent="0.45">
      <c r="A32" s="81" t="s">
        <v>27</v>
      </c>
      <c r="B32" s="257" t="str">
        <f>Teams!D43</f>
        <v>Jan Sellhast</v>
      </c>
      <c r="C32" s="257">
        <f>Teams!E43</f>
        <v>20</v>
      </c>
      <c r="D32" s="73">
        <f>'10-11-12'!F31</f>
        <v>2</v>
      </c>
      <c r="E32" s="73">
        <f>'10-11-12'!G31</f>
        <v>20</v>
      </c>
      <c r="F32" s="73">
        <f>'10-11-12'!H31</f>
        <v>46</v>
      </c>
      <c r="G32" s="74">
        <f>E32/F32</f>
        <v>0.43478260869565216</v>
      </c>
      <c r="H32" s="73">
        <f>'10-11-12'!J31</f>
        <v>3</v>
      </c>
      <c r="I32" s="75">
        <f t="shared" si="7"/>
        <v>100</v>
      </c>
      <c r="J32" s="62"/>
      <c r="K32" s="81" t="s">
        <v>36</v>
      </c>
      <c r="L32" s="257" t="str">
        <f>Teams!D17</f>
        <v>Dennis Engelen</v>
      </c>
      <c r="M32" s="257">
        <f>Teams!E17</f>
        <v>22</v>
      </c>
      <c r="N32" s="73">
        <f>'10-11-12'!F30</f>
        <v>0</v>
      </c>
      <c r="O32" s="73">
        <f>'10-11-12'!G30</f>
        <v>19</v>
      </c>
      <c r="P32" s="73">
        <f>'10-11-12'!H30</f>
        <v>46</v>
      </c>
      <c r="Q32" s="74">
        <f>O32/P32</f>
        <v>0.41304347826086957</v>
      </c>
      <c r="R32" s="73">
        <f>'10-11-12'!J30</f>
        <v>3</v>
      </c>
      <c r="S32" s="75">
        <f t="shared" si="9"/>
        <v>86.36363636363636</v>
      </c>
    </row>
    <row r="33" spans="1:20" x14ac:dyDescent="0.45">
      <c r="A33" s="295" t="s">
        <v>91</v>
      </c>
      <c r="B33" s="296"/>
      <c r="C33" s="297"/>
      <c r="D33" s="76">
        <f>SUM(D25:D32)</f>
        <v>8</v>
      </c>
      <c r="E33" s="76">
        <f t="shared" ref="E33:F33" si="10">SUM(E25:E32)</f>
        <v>558</v>
      </c>
      <c r="F33" s="76">
        <f t="shared" si="10"/>
        <v>236</v>
      </c>
      <c r="G33" s="77"/>
      <c r="H33" s="78"/>
      <c r="I33" s="84">
        <f>E33/Teams!I43*100</f>
        <v>81.578947368421055</v>
      </c>
      <c r="J33" s="62"/>
      <c r="K33" s="295" t="s">
        <v>91</v>
      </c>
      <c r="L33" s="296"/>
      <c r="M33" s="297"/>
      <c r="N33" s="76">
        <f>SUM(N25:N32)</f>
        <v>8</v>
      </c>
      <c r="O33" s="76">
        <f t="shared" ref="O33:P33" si="11">SUM(O25:O32)</f>
        <v>750</v>
      </c>
      <c r="P33" s="76">
        <f t="shared" si="11"/>
        <v>236</v>
      </c>
      <c r="Q33" s="77"/>
      <c r="R33" s="78"/>
      <c r="S33" s="84">
        <f>O33/Teams!I17*100</f>
        <v>92.707045735475901</v>
      </c>
    </row>
    <row r="37" spans="1:20" x14ac:dyDescent="0.45">
      <c r="A37" s="82"/>
      <c r="B37" s="82"/>
      <c r="C37" s="82"/>
      <c r="D37" s="82"/>
      <c r="E37" s="82"/>
      <c r="F37" s="82"/>
      <c r="G37" s="82"/>
      <c r="H37" s="82"/>
      <c r="I37" s="82"/>
      <c r="J37" s="82"/>
      <c r="K37" s="82"/>
      <c r="L37" s="82"/>
      <c r="M37" s="82"/>
      <c r="N37" s="82"/>
      <c r="O37" s="82"/>
      <c r="P37" s="82"/>
      <c r="Q37" s="82"/>
      <c r="R37" s="82"/>
      <c r="S37" s="82"/>
      <c r="T37" s="82"/>
    </row>
    <row r="38" spans="1:20" x14ac:dyDescent="0.45">
      <c r="A38" s="62"/>
      <c r="B38" s="83"/>
      <c r="C38" s="62"/>
      <c r="D38" s="62"/>
      <c r="E38" s="62"/>
      <c r="F38" s="62"/>
      <c r="G38" s="62"/>
      <c r="H38" s="62"/>
      <c r="I38" s="62"/>
      <c r="J38" s="62"/>
      <c r="K38" s="62"/>
      <c r="L38" s="83"/>
      <c r="M38" s="62"/>
      <c r="N38" s="62"/>
      <c r="O38" s="62"/>
      <c r="P38" s="62"/>
      <c r="Q38" s="62"/>
      <c r="R38" s="62"/>
      <c r="S38" s="62"/>
      <c r="T38" s="62"/>
    </row>
  </sheetData>
  <sheetProtection password="DFE2" sheet="1" objects="1" scenarios="1" selectLockedCells="1" selectUnlockedCells="1"/>
  <mergeCells count="19">
    <mergeCell ref="K7:S7"/>
    <mergeCell ref="A8:A10"/>
    <mergeCell ref="E4:N4"/>
    <mergeCell ref="E3:N3"/>
    <mergeCell ref="A33:C33"/>
    <mergeCell ref="K33:M33"/>
    <mergeCell ref="A19:C19"/>
    <mergeCell ref="K19:M19"/>
    <mergeCell ref="A21:I21"/>
    <mergeCell ref="K21:S21"/>
    <mergeCell ref="A22:A24"/>
    <mergeCell ref="I22:I24"/>
    <mergeCell ref="K22:K24"/>
    <mergeCell ref="S22:S24"/>
    <mergeCell ref="I8:I10"/>
    <mergeCell ref="K8:K10"/>
    <mergeCell ref="C5:O5"/>
    <mergeCell ref="S8:S10"/>
    <mergeCell ref="A7:I7"/>
  </mergeCells>
  <pageMargins left="0.31496062992125984" right="0.31496062992125984" top="0.35433070866141736" bottom="0.35433070866141736" header="0.11811023622047245" footer="0.11811023622047245"/>
  <pageSetup paperSize="9" scale="91" orientation="landscape" r:id="rId1"/>
  <headerFooter>
    <oddFooter>&amp;CWalter van Dongen (wedstrijdleider JBV Amorti Zevenbergen)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17</vt:i4>
      </vt:variant>
      <vt:variant>
        <vt:lpstr>Benoemde bereiken</vt:lpstr>
      </vt:variant>
      <vt:variant>
        <vt:i4>17</vt:i4>
      </vt:variant>
    </vt:vector>
  </HeadingPairs>
  <TitlesOfParts>
    <vt:vector size="34" baseType="lpstr">
      <vt:lpstr>Teams</vt:lpstr>
      <vt:lpstr>Schema</vt:lpstr>
      <vt:lpstr>1-2-3</vt:lpstr>
      <vt:lpstr>4-5-6</vt:lpstr>
      <vt:lpstr>7-8-9</vt:lpstr>
      <vt:lpstr>10-11-12</vt:lpstr>
      <vt:lpstr>B-D</vt:lpstr>
      <vt:lpstr>B-N</vt:lpstr>
      <vt:lpstr>N-D</vt:lpstr>
      <vt:lpstr>Sp N1</vt:lpstr>
      <vt:lpstr>Sp N2</vt:lpstr>
      <vt:lpstr>Sp B1</vt:lpstr>
      <vt:lpstr>Sp B2</vt:lpstr>
      <vt:lpstr>Sp D1</vt:lpstr>
      <vt:lpstr>Sp D2</vt:lpstr>
      <vt:lpstr>Sp tot</vt:lpstr>
      <vt:lpstr>Eindst hor </vt:lpstr>
      <vt:lpstr>'10-11-12'!Afdrukbereik</vt:lpstr>
      <vt:lpstr>'1-2-3'!Afdrukbereik</vt:lpstr>
      <vt:lpstr>'4-5-6'!Afdrukbereik</vt:lpstr>
      <vt:lpstr>'7-8-9'!Afdrukbereik</vt:lpstr>
      <vt:lpstr>'B-D'!Afdrukbereik</vt:lpstr>
      <vt:lpstr>'B-N'!Afdrukbereik</vt:lpstr>
      <vt:lpstr>'Eindst hor '!Afdrukbereik</vt:lpstr>
      <vt:lpstr>'N-D'!Afdrukbereik</vt:lpstr>
      <vt:lpstr>Schema!Afdrukbereik</vt:lpstr>
      <vt:lpstr>'Sp B1'!Afdrukbereik</vt:lpstr>
      <vt:lpstr>'Sp B2'!Afdrukbereik</vt:lpstr>
      <vt:lpstr>'Sp D1'!Afdrukbereik</vt:lpstr>
      <vt:lpstr>'Sp D2'!Afdrukbereik</vt:lpstr>
      <vt:lpstr>'Sp N1'!Afdrukbereik</vt:lpstr>
      <vt:lpstr>'Sp N2'!Afdrukbereik</vt:lpstr>
      <vt:lpstr>'Sp tot'!Afdrukbereik</vt:lpstr>
      <vt:lpstr>Teams!Afdrukbereik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</dc:creator>
  <cp:lastModifiedBy>Rolf Slotboom</cp:lastModifiedBy>
  <cp:lastPrinted>2017-08-20T13:25:57Z</cp:lastPrinted>
  <dcterms:created xsi:type="dcterms:W3CDTF">2017-02-11T15:35:08Z</dcterms:created>
  <dcterms:modified xsi:type="dcterms:W3CDTF">2017-08-20T21:36:42Z</dcterms:modified>
</cp:coreProperties>
</file>